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565" tabRatio="641" activeTab="0"/>
  </bookViews>
  <sheets>
    <sheet name="3 Team Group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<sst xmlns="http://schemas.openxmlformats.org/spreadsheetml/2006/main" count="176" uniqueCount="60">
  <si>
    <t>HOME</t>
  </si>
  <si>
    <t>Away</t>
  </si>
  <si>
    <t>H</t>
  </si>
  <si>
    <t>A</t>
  </si>
  <si>
    <t>vs</t>
  </si>
  <si>
    <t>Points</t>
  </si>
  <si>
    <t>Match Sheet</t>
  </si>
  <si>
    <t>Home Team</t>
  </si>
  <si>
    <t>Away Team</t>
  </si>
  <si>
    <t>X</t>
  </si>
  <si>
    <t>B</t>
  </si>
  <si>
    <t>Y</t>
  </si>
  <si>
    <t>C</t>
  </si>
  <si>
    <t>Z</t>
  </si>
  <si>
    <t>Scores in Games</t>
  </si>
  <si>
    <t>Result</t>
  </si>
  <si>
    <t>Match Score:</t>
  </si>
  <si>
    <t>Home         :</t>
  </si>
  <si>
    <t>Away         :</t>
  </si>
  <si>
    <t>Signed</t>
  </si>
  <si>
    <t>Home Captain                             :</t>
  </si>
  <si>
    <t>Away Captain                             :</t>
  </si>
  <si>
    <t>Round 2</t>
  </si>
  <si>
    <t>Round 3</t>
  </si>
  <si>
    <t xml:space="preserve"> Round 1: </t>
  </si>
  <si>
    <t>H/A</t>
  </si>
  <si>
    <t xml:space="preserve">  Set 1</t>
  </si>
  <si>
    <t xml:space="preserve">  Set 2</t>
  </si>
  <si>
    <t xml:space="preserve">  Set 3</t>
  </si>
  <si>
    <t xml:space="preserve">  Set 5</t>
  </si>
  <si>
    <t xml:space="preserve">  Set 4</t>
  </si>
  <si>
    <t>For</t>
  </si>
  <si>
    <t>Against</t>
  </si>
  <si>
    <t>Sets</t>
  </si>
  <si>
    <t>Matches</t>
  </si>
  <si>
    <t xml:space="preserve"> RESULTS </t>
  </si>
  <si>
    <t>Played</t>
  </si>
  <si>
    <t xml:space="preserve">Won </t>
  </si>
  <si>
    <t>Lost</t>
  </si>
  <si>
    <t xml:space="preserve"> For</t>
  </si>
  <si>
    <t>Team</t>
  </si>
  <si>
    <t>Players</t>
  </si>
  <si>
    <t>Munster Table Tennis Association School's League 2012/13</t>
  </si>
  <si>
    <t>Won</t>
  </si>
  <si>
    <t xml:space="preserve">For </t>
  </si>
  <si>
    <t>TEAM STATS</t>
  </si>
  <si>
    <t>PLAYER STATS</t>
  </si>
  <si>
    <t>Clogheen Kerry Pike NS D</t>
  </si>
  <si>
    <t>St Aloysius College C</t>
  </si>
  <si>
    <t>Dylan O'Callaghan</t>
  </si>
  <si>
    <t>Eoghan Doyle</t>
  </si>
  <si>
    <t xml:space="preserve">Gabrielle De </t>
  </si>
  <si>
    <t>DIVISION 8</t>
  </si>
  <si>
    <t>Rushbrooke National D</t>
  </si>
  <si>
    <t>PJ Duggan</t>
  </si>
  <si>
    <t>Jack O'Connor</t>
  </si>
  <si>
    <t>Shauna Hegerty</t>
  </si>
  <si>
    <t>Patricia DeJesus</t>
  </si>
  <si>
    <t>Elisha Leonico</t>
  </si>
  <si>
    <t>Jessica Sheahan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</si>
</sst>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1809]dd\ mmmm\ yy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1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2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b/>
      <sz val="11"/>
      <color indexed="8"/>
      <name val="Arial"/>
      <family val="2"/>
    </font>
    <font>
      <b/>
      <u val="single"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56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32" fillId="33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2" fillId="38" borderId="10" xfId="0" applyFont="1" applyFill="1" applyBorder="1" applyAlignment="1" applyProtection="1">
      <alignment horizontal="center"/>
      <protection locked="0"/>
    </xf>
    <xf numFmtId="0" fontId="32" fillId="39" borderId="10" xfId="0" applyFont="1" applyFill="1" applyBorder="1" applyAlignment="1">
      <alignment/>
    </xf>
    <xf numFmtId="0" fontId="10" fillId="40" borderId="10" xfId="0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37" fillId="0" borderId="0" xfId="0" applyNumberFormat="1" applyFont="1" applyAlignment="1">
      <alignment horizontal="center"/>
    </xf>
    <xf numFmtId="0" fontId="38" fillId="0" borderId="0" xfId="0" applyNumberFormat="1" applyFont="1" applyAlignment="1">
      <alignment horizontal="center"/>
    </xf>
    <xf numFmtId="0" fontId="37" fillId="0" borderId="0" xfId="0" applyNumberFormat="1" applyFont="1" applyAlignment="1">
      <alignment/>
    </xf>
    <xf numFmtId="0" fontId="33" fillId="0" borderId="0" xfId="0" applyNumberFormat="1" applyFont="1" applyAlignment="1">
      <alignment horizontal="center"/>
    </xf>
    <xf numFmtId="0" fontId="33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32" fillId="0" borderId="0" xfId="0" applyNumberFormat="1" applyFont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2" fillId="0" borderId="0" xfId="0" applyNumberFormat="1" applyFont="1" applyAlignment="1">
      <alignment/>
    </xf>
    <xf numFmtId="0" fontId="10" fillId="40" borderId="10" xfId="0" applyFont="1" applyFill="1" applyBorder="1" applyAlignment="1" applyProtection="1">
      <alignment horizontal="left"/>
      <protection locked="0"/>
    </xf>
    <xf numFmtId="0" fontId="10" fillId="40" borderId="10" xfId="0" applyFont="1" applyFill="1" applyBorder="1" applyAlignment="1" applyProtection="1">
      <alignment/>
      <protection locked="0"/>
    </xf>
    <xf numFmtId="0" fontId="3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41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200025</xdr:colOff>
      <xdr:row>1</xdr:row>
      <xdr:rowOff>238125</xdr:rowOff>
    </xdr:from>
    <xdr:to>
      <xdr:col>26</xdr:col>
      <xdr:colOff>561975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00050"/>
          <a:ext cx="28765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34</xdr:row>
      <xdr:rowOff>152400</xdr:rowOff>
    </xdr:from>
    <xdr:to>
      <xdr:col>27</xdr:col>
      <xdr:colOff>19050</xdr:colOff>
      <xdr:row>45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6953250"/>
          <a:ext cx="28860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69</xdr:row>
      <xdr:rowOff>38100</xdr:rowOff>
    </xdr:from>
    <xdr:to>
      <xdr:col>26</xdr:col>
      <xdr:colOff>600075</xdr:colOff>
      <xdr:row>81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13449300"/>
          <a:ext cx="2886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N109"/>
  <sheetViews>
    <sheetView showGridLines="0" tabSelected="1" zoomScale="66" zoomScaleNormal="66" zoomScaleSheetLayoutView="61" zoomScalePageLayoutView="43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3" width="11.8515625" style="0" customWidth="1"/>
    <col min="4" max="4" width="11.28125" style="0" customWidth="1"/>
    <col min="5" max="5" width="11.7109375" style="0" customWidth="1"/>
    <col min="6" max="6" width="9.00390625" style="0" customWidth="1"/>
    <col min="7" max="7" width="9.8515625" style="0" customWidth="1"/>
    <col min="8" max="8" width="9.28125" style="0" bestFit="1" customWidth="1"/>
    <col min="11" max="11" width="3.28125" style="0" customWidth="1"/>
    <col min="12" max="12" width="8.8515625" style="0" customWidth="1"/>
    <col min="13" max="13" width="5.7109375" style="0" customWidth="1"/>
    <col min="14" max="14" width="20.7109375" style="0" customWidth="1"/>
    <col min="15" max="15" width="5.7109375" style="0" customWidth="1"/>
    <col min="16" max="16" width="21.8515625" style="0" customWidth="1"/>
    <col min="17" max="26" width="4.7109375" style="0" customWidth="1"/>
    <col min="28" max="34" width="2.28125" style="48" customWidth="1"/>
    <col min="35" max="35" width="2.8515625" style="48" customWidth="1"/>
    <col min="36" max="36" width="3.00390625" style="48" customWidth="1"/>
    <col min="37" max="38" width="3.28125" style="0" customWidth="1"/>
  </cols>
  <sheetData>
    <row r="1" spans="6:8" ht="12.75">
      <c r="F1" s="2"/>
      <c r="G1" s="2"/>
      <c r="H1" s="2"/>
    </row>
    <row r="2" spans="1:34" ht="20.25">
      <c r="A2" s="29"/>
      <c r="B2" s="73" t="s">
        <v>52</v>
      </c>
      <c r="C2" s="73"/>
      <c r="F2" s="2"/>
      <c r="G2" s="2"/>
      <c r="H2" s="2"/>
      <c r="K2" s="6"/>
      <c r="L2" s="6"/>
      <c r="M2" s="6"/>
      <c r="N2" s="76" t="s">
        <v>42</v>
      </c>
      <c r="O2" s="76"/>
      <c r="P2" s="76"/>
      <c r="Q2" s="76"/>
      <c r="R2" s="76"/>
      <c r="S2" s="6"/>
      <c r="T2" s="6"/>
      <c r="U2" s="6"/>
      <c r="V2" s="6"/>
      <c r="W2" s="6"/>
      <c r="X2" s="6"/>
      <c r="Y2" s="6"/>
      <c r="Z2" s="6"/>
      <c r="AA2" s="6"/>
      <c r="AB2" s="49"/>
      <c r="AC2" s="49"/>
      <c r="AD2" s="49"/>
      <c r="AE2" s="49"/>
      <c r="AF2" s="49"/>
      <c r="AG2" s="49"/>
      <c r="AH2" s="49"/>
    </row>
    <row r="3" spans="2:36" ht="18">
      <c r="B3" s="1"/>
      <c r="C3" s="27"/>
      <c r="F3" s="18"/>
      <c r="G3" s="17"/>
      <c r="H3" s="18"/>
      <c r="I3" s="16"/>
      <c r="J3" s="16"/>
      <c r="K3" s="6"/>
      <c r="L3" s="6"/>
      <c r="M3" s="6"/>
      <c r="N3" s="6"/>
      <c r="O3" s="6"/>
      <c r="P3" s="12"/>
      <c r="Q3" s="12"/>
      <c r="R3" s="12"/>
      <c r="S3" s="12"/>
      <c r="T3" s="12"/>
      <c r="U3" s="12"/>
      <c r="V3" s="12"/>
      <c r="W3" s="12"/>
      <c r="X3" s="6"/>
      <c r="Y3" s="6"/>
      <c r="Z3" s="6"/>
      <c r="AA3" s="6"/>
      <c r="AB3" s="49"/>
      <c r="AC3" s="49"/>
      <c r="AD3" s="49"/>
      <c r="AE3" s="49"/>
      <c r="AF3" s="49"/>
      <c r="AG3" s="49"/>
      <c r="AH3" s="49"/>
      <c r="AI3" s="49"/>
      <c r="AJ3" s="49"/>
    </row>
    <row r="4" spans="1:36" ht="18">
      <c r="A4" s="3"/>
      <c r="B4" s="1"/>
      <c r="F4" s="17"/>
      <c r="G4" s="17"/>
      <c r="H4" s="18"/>
      <c r="I4" s="16"/>
      <c r="J4" s="18"/>
      <c r="K4" s="6"/>
      <c r="L4" s="6"/>
      <c r="M4" s="6"/>
      <c r="N4" s="12"/>
      <c r="O4" s="12" t="s">
        <v>6</v>
      </c>
      <c r="P4" s="12"/>
      <c r="Q4" s="12"/>
      <c r="R4" s="12"/>
      <c r="S4" s="12"/>
      <c r="T4" s="12"/>
      <c r="U4" s="12"/>
      <c r="V4" s="12"/>
      <c r="W4" s="12"/>
      <c r="X4" s="6"/>
      <c r="Y4" s="6"/>
      <c r="Z4" s="6"/>
      <c r="AA4" s="6"/>
      <c r="AB4" s="49"/>
      <c r="AC4" s="49"/>
      <c r="AD4" s="49"/>
      <c r="AE4" s="49"/>
      <c r="AF4" s="49"/>
      <c r="AG4" s="49"/>
      <c r="AH4" s="49"/>
      <c r="AI4" s="49"/>
      <c r="AJ4" s="49"/>
    </row>
    <row r="5" spans="1:36" ht="18.75" customHeight="1">
      <c r="A5" s="77" t="s">
        <v>40</v>
      </c>
      <c r="B5" s="77"/>
      <c r="C5" s="77" t="s">
        <v>41</v>
      </c>
      <c r="D5" s="77"/>
      <c r="E5" s="77"/>
      <c r="F5" s="77"/>
      <c r="G5" s="77"/>
      <c r="H5" s="77"/>
      <c r="I5" s="77"/>
      <c r="J5" s="77"/>
      <c r="K5" s="6"/>
      <c r="L5" s="6"/>
      <c r="M5" s="6"/>
      <c r="N5" s="12" t="str">
        <f>B2</f>
        <v>DIVISION 8</v>
      </c>
      <c r="O5" s="12"/>
      <c r="P5" s="12"/>
      <c r="Q5" s="12" t="str">
        <f>B45</f>
        <v> Round 1: </v>
      </c>
      <c r="R5" s="12"/>
      <c r="S5" s="12"/>
      <c r="T5" s="12"/>
      <c r="U5" s="12"/>
      <c r="V5" s="12"/>
      <c r="W5" s="12"/>
      <c r="X5" s="6"/>
      <c r="Y5" s="6"/>
      <c r="Z5" s="6"/>
      <c r="AA5" s="6"/>
      <c r="AB5" s="49"/>
      <c r="AC5" s="49"/>
      <c r="AD5" s="49"/>
      <c r="AE5" s="49"/>
      <c r="AF5" s="49"/>
      <c r="AG5" s="49"/>
      <c r="AH5" s="49"/>
      <c r="AI5" s="49"/>
      <c r="AJ5" s="49"/>
    </row>
    <row r="6" spans="1:36" ht="15">
      <c r="A6" s="67" t="s">
        <v>47</v>
      </c>
      <c r="B6" s="47"/>
      <c r="C6" s="68" t="s">
        <v>49</v>
      </c>
      <c r="D6" s="68"/>
      <c r="E6" s="68" t="s">
        <v>59</v>
      </c>
      <c r="F6" s="68"/>
      <c r="G6" s="68"/>
      <c r="H6" s="68" t="s">
        <v>51</v>
      </c>
      <c r="I6" s="68"/>
      <c r="J6" s="68"/>
      <c r="K6" s="6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0"/>
      <c r="AC6" s="49"/>
      <c r="AD6" s="49"/>
      <c r="AE6" s="49"/>
      <c r="AF6" s="49"/>
      <c r="AG6" s="49"/>
      <c r="AH6" s="49"/>
      <c r="AI6" s="49"/>
      <c r="AJ6" s="49"/>
    </row>
    <row r="7" spans="1:36" ht="15">
      <c r="A7" s="67" t="s">
        <v>53</v>
      </c>
      <c r="B7" s="47"/>
      <c r="C7" s="68" t="s">
        <v>54</v>
      </c>
      <c r="D7" s="68"/>
      <c r="E7" s="68" t="s">
        <v>50</v>
      </c>
      <c r="F7" s="68"/>
      <c r="G7" s="68"/>
      <c r="H7" s="68" t="s">
        <v>55</v>
      </c>
      <c r="I7" s="68"/>
      <c r="J7" s="68"/>
      <c r="K7" s="6"/>
      <c r="L7" s="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0"/>
      <c r="AC7" s="49"/>
      <c r="AD7" s="49"/>
      <c r="AE7" s="49"/>
      <c r="AF7" s="49"/>
      <c r="AG7" s="49"/>
      <c r="AH7" s="49"/>
      <c r="AI7" s="49"/>
      <c r="AJ7" s="49"/>
    </row>
    <row r="8" spans="1:36" ht="15">
      <c r="A8" s="67" t="s">
        <v>48</v>
      </c>
      <c r="B8" s="47"/>
      <c r="C8" s="68" t="s">
        <v>56</v>
      </c>
      <c r="D8" s="68"/>
      <c r="E8" s="68" t="s">
        <v>57</v>
      </c>
      <c r="F8" s="68"/>
      <c r="G8" s="68"/>
      <c r="H8" s="68" t="s">
        <v>58</v>
      </c>
      <c r="I8" s="68"/>
      <c r="J8" s="68"/>
      <c r="K8" s="6"/>
      <c r="L8" s="6"/>
      <c r="M8" s="5"/>
      <c r="N8" s="5" t="s">
        <v>7</v>
      </c>
      <c r="O8" s="5"/>
      <c r="P8" s="5" t="s">
        <v>8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0"/>
      <c r="AC8" s="49"/>
      <c r="AD8" s="49"/>
      <c r="AE8" s="49"/>
      <c r="AF8" s="49"/>
      <c r="AG8" s="49"/>
      <c r="AH8" s="49"/>
      <c r="AI8" s="49"/>
      <c r="AJ8" s="49"/>
    </row>
    <row r="9" spans="11:36" ht="12.75">
      <c r="K9" s="6"/>
      <c r="L9" s="6"/>
      <c r="M9" s="5"/>
      <c r="N9" s="13" t="str">
        <f>A48</f>
        <v>Clogheen Kerry Pike NS D</v>
      </c>
      <c r="O9" s="5"/>
      <c r="P9" s="13" t="str">
        <f>C48</f>
        <v>St Aloysius College C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0"/>
      <c r="AC9" s="49"/>
      <c r="AD9" s="49"/>
      <c r="AE9" s="49"/>
      <c r="AF9" s="49"/>
      <c r="AG9" s="49"/>
      <c r="AH9" s="49"/>
      <c r="AI9" s="49"/>
      <c r="AJ9" s="49"/>
    </row>
    <row r="10" spans="5:36" ht="15">
      <c r="E10" s="74" t="s">
        <v>33</v>
      </c>
      <c r="F10" s="74"/>
      <c r="G10" s="75" t="s">
        <v>5</v>
      </c>
      <c r="H10" s="7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ht="15">
      <c r="A11" s="9" t="s">
        <v>45</v>
      </c>
      <c r="B11" s="10" t="s">
        <v>36</v>
      </c>
      <c r="C11" s="10" t="s">
        <v>37</v>
      </c>
      <c r="D11" s="10" t="s">
        <v>38</v>
      </c>
      <c r="E11" s="10" t="s">
        <v>39</v>
      </c>
      <c r="F11" s="10" t="s">
        <v>32</v>
      </c>
      <c r="G11" s="10" t="s">
        <v>39</v>
      </c>
      <c r="H11" s="10" t="s">
        <v>32</v>
      </c>
      <c r="K11" s="6"/>
      <c r="L11" s="6"/>
      <c r="M11" s="4" t="s">
        <v>3</v>
      </c>
      <c r="N11" s="4" t="str">
        <f>C6</f>
        <v>Dylan O'Callaghan</v>
      </c>
      <c r="O11" s="8" t="s">
        <v>9</v>
      </c>
      <c r="P11" s="4" t="str">
        <f>C8</f>
        <v>Shauna Hegerty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36" ht="15">
      <c r="A12" s="9" t="str">
        <f>+A6</f>
        <v>Clogheen Kerry Pike NS D</v>
      </c>
      <c r="B12" s="28">
        <f>+C12+D12</f>
        <v>15</v>
      </c>
      <c r="C12" s="28">
        <f>+P28+T97</f>
        <v>8</v>
      </c>
      <c r="D12" s="28">
        <f>+T28+P97</f>
        <v>7</v>
      </c>
      <c r="E12" s="28">
        <f>+AB26+AC95</f>
        <v>27</v>
      </c>
      <c r="F12" s="28">
        <f>+AC26+AB95</f>
        <v>23</v>
      </c>
      <c r="G12" s="28">
        <f>+Q26+S26+U26+W26+Y26++R95+T95+V95+X95+Z95</f>
        <v>431</v>
      </c>
      <c r="H12" s="28">
        <f>+R26+T26+V26+X26+Z26++Q95+S95+U95+W95+Y95</f>
        <v>396</v>
      </c>
      <c r="K12" s="6"/>
      <c r="L12" s="6"/>
      <c r="M12" s="4" t="s">
        <v>10</v>
      </c>
      <c r="N12" s="4" t="str">
        <f>E6</f>
        <v>Jessica Sheahan</v>
      </c>
      <c r="O12" s="8" t="s">
        <v>11</v>
      </c>
      <c r="P12" s="4" t="str">
        <f>E8</f>
        <v>Patricia DeJesus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ht="15">
      <c r="A13" s="9" t="str">
        <f>+A7</f>
        <v>Rushbrooke National D</v>
      </c>
      <c r="B13" s="28">
        <f>+C13+D13</f>
        <v>18</v>
      </c>
      <c r="C13" s="28">
        <f>+T63+P97</f>
        <v>11</v>
      </c>
      <c r="D13" s="28">
        <f>+P63+T97</f>
        <v>7</v>
      </c>
      <c r="E13" s="28">
        <f>+AC60+AB95</f>
        <v>34</v>
      </c>
      <c r="F13" s="28">
        <f>+AB60+AC95</f>
        <v>23</v>
      </c>
      <c r="G13" s="28">
        <f>+R60+T60+V60+X60+Z60++Q95+S95+U95+W95+Y95</f>
        <v>520</v>
      </c>
      <c r="H13" s="28">
        <f>+Q60+S60+U60+W60+Y60+R95+T95+V95+X95+Z95</f>
        <v>445</v>
      </c>
      <c r="K13" s="6"/>
      <c r="L13" s="6"/>
      <c r="M13" s="4" t="s">
        <v>12</v>
      </c>
      <c r="N13" s="4" t="str">
        <f>H6</f>
        <v>Gabrielle De </v>
      </c>
      <c r="O13" s="8" t="s">
        <v>13</v>
      </c>
      <c r="P13" s="4" t="str">
        <f>H8</f>
        <v>Elisha Leonico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ht="15">
      <c r="A14" s="9" t="str">
        <f>+A8</f>
        <v>St Aloysius College C</v>
      </c>
      <c r="B14" s="28">
        <f>+C14+D14</f>
        <v>15</v>
      </c>
      <c r="C14" s="28">
        <f>+T28+P63</f>
        <v>5</v>
      </c>
      <c r="D14" s="28">
        <f>+P28+T63</f>
        <v>10</v>
      </c>
      <c r="E14" s="28">
        <f>+AC26+AB60</f>
        <v>16</v>
      </c>
      <c r="F14" s="28">
        <f>+AC60+AB26</f>
        <v>31</v>
      </c>
      <c r="G14" s="28">
        <f>+R26+T26+V26+X26+Z26++Q60+S60+U60+W60+Y60</f>
        <v>335</v>
      </c>
      <c r="H14" s="28">
        <f>+Q26+S26+U26+W26+Y26+R60+T60+V60+X60+Z60</f>
        <v>445</v>
      </c>
      <c r="K14" s="6"/>
      <c r="L14" s="6"/>
      <c r="M14" s="6"/>
      <c r="N14" s="6"/>
      <c r="O14" s="6"/>
      <c r="P14" s="6"/>
      <c r="Q14" s="6"/>
      <c r="R14" s="6"/>
      <c r="S14" s="6"/>
      <c r="T14" s="5" t="s">
        <v>14</v>
      </c>
      <c r="U14" s="6"/>
      <c r="V14" s="6"/>
      <c r="W14" s="6"/>
      <c r="X14" s="6"/>
      <c r="Y14" s="6"/>
      <c r="Z14" s="6"/>
      <c r="AA14" s="11" t="s">
        <v>15</v>
      </c>
      <c r="AB14" s="51"/>
      <c r="AC14" s="49"/>
      <c r="AD14" s="49"/>
      <c r="AE14" s="49"/>
      <c r="AF14" s="49"/>
      <c r="AG14" s="49"/>
      <c r="AH14" s="49"/>
      <c r="AI14" s="49"/>
      <c r="AJ14" s="49"/>
    </row>
    <row r="15" spans="4:36" ht="12.75">
      <c r="D15" s="16"/>
      <c r="E15" s="16"/>
      <c r="F15" s="17"/>
      <c r="G15" s="17"/>
      <c r="H15" s="16"/>
      <c r="K15" s="6"/>
      <c r="L15" s="6"/>
      <c r="M15" s="5"/>
      <c r="N15" s="5" t="s">
        <v>7</v>
      </c>
      <c r="O15" s="5"/>
      <c r="P15" s="5" t="s">
        <v>8</v>
      </c>
      <c r="Q15" s="11"/>
      <c r="R15" s="11"/>
      <c r="S15" s="5"/>
      <c r="T15" s="6"/>
      <c r="U15" s="5"/>
      <c r="V15" s="5"/>
      <c r="W15" s="6"/>
      <c r="X15" s="5"/>
      <c r="Y15" s="5"/>
      <c r="Z15" s="5"/>
      <c r="AA15" s="6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4:36" ht="12.75">
      <c r="D16" s="16"/>
      <c r="E16" s="16"/>
      <c r="F16" s="16"/>
      <c r="G16" s="16"/>
      <c r="K16" s="6"/>
      <c r="L16" s="6"/>
      <c r="M16" s="5"/>
      <c r="N16" s="5"/>
      <c r="O16" s="5"/>
      <c r="P16" s="5"/>
      <c r="Q16" s="26" t="s">
        <v>26</v>
      </c>
      <c r="R16" s="26"/>
      <c r="S16" s="26" t="s">
        <v>27</v>
      </c>
      <c r="T16" s="26"/>
      <c r="U16" s="26" t="s">
        <v>28</v>
      </c>
      <c r="V16" s="26"/>
      <c r="W16" s="26" t="s">
        <v>30</v>
      </c>
      <c r="X16" s="26"/>
      <c r="Y16" s="26" t="s">
        <v>29</v>
      </c>
      <c r="Z16" s="26"/>
      <c r="AA16" s="4" t="s">
        <v>25</v>
      </c>
      <c r="AB16" s="51"/>
      <c r="AC16" s="49"/>
      <c r="AD16" s="49"/>
      <c r="AE16" s="49"/>
      <c r="AF16" s="49"/>
      <c r="AG16" s="49"/>
      <c r="AH16" s="49"/>
      <c r="AI16" s="49"/>
      <c r="AJ16" s="49"/>
    </row>
    <row r="17" spans="1:36" ht="18.75" customHeight="1">
      <c r="A17" s="31"/>
      <c r="B17" s="71" t="s">
        <v>34</v>
      </c>
      <c r="C17" s="72"/>
      <c r="D17" s="71" t="s">
        <v>33</v>
      </c>
      <c r="E17" s="72"/>
      <c r="F17" s="71" t="s">
        <v>5</v>
      </c>
      <c r="G17" s="72"/>
      <c r="K17" s="6"/>
      <c r="L17" s="6"/>
      <c r="M17" s="4" t="s">
        <v>3</v>
      </c>
      <c r="N17" s="4" t="str">
        <f>N11</f>
        <v>Dylan O'Callaghan</v>
      </c>
      <c r="O17" s="4" t="s">
        <v>11</v>
      </c>
      <c r="P17" s="8" t="str">
        <f>P12</f>
        <v>Patricia DeJesus</v>
      </c>
      <c r="Q17" s="41">
        <v>11</v>
      </c>
      <c r="R17" s="41">
        <v>6</v>
      </c>
      <c r="S17" s="42">
        <v>11</v>
      </c>
      <c r="T17" s="42">
        <v>1</v>
      </c>
      <c r="U17" s="43">
        <v>11</v>
      </c>
      <c r="V17" s="43">
        <v>8</v>
      </c>
      <c r="W17" s="44"/>
      <c r="X17" s="44"/>
      <c r="Y17" s="45"/>
      <c r="Z17" s="45"/>
      <c r="AA17" s="4" t="str">
        <f aca="true" t="shared" si="0" ref="AA17:AA25">IF(AB17+AC17&gt;0,IF(AB17&gt;AC17,"H","A")," ")</f>
        <v>H</v>
      </c>
      <c r="AB17" s="52">
        <f aca="true" t="shared" si="1" ref="AB17:AB25">COUNTIF($AD17:$AH17,"H")</f>
        <v>3</v>
      </c>
      <c r="AC17" s="52">
        <f aca="true" t="shared" si="2" ref="AC17:AC25">COUNTIF($AD17:$AH17,"A")</f>
        <v>0</v>
      </c>
      <c r="AD17" s="53" t="str">
        <f aca="true" t="shared" si="3" ref="AD17:AD25">IF(Q17+R17&gt;0,IF(Q17&gt;R17,"H","A")," ")</f>
        <v>H</v>
      </c>
      <c r="AE17" s="53" t="str">
        <f aca="true" t="shared" si="4" ref="AE17:AE25">IF(S17+T17&gt;0,IF(S17&gt;T17,"H","A")," ")</f>
        <v>H</v>
      </c>
      <c r="AF17" s="53" t="str">
        <f aca="true" t="shared" si="5" ref="AF17:AF25">IF(U17+V17&gt;0,IF(U17&gt;V17,"H","A")," ")</f>
        <v>H</v>
      </c>
      <c r="AG17" s="53" t="str">
        <f aca="true" t="shared" si="6" ref="AG17:AG25">IF(W17+X17&gt;0,IF(W17&gt;X17,"H","A")," ")</f>
        <v> </v>
      </c>
      <c r="AH17" s="53" t="str">
        <f aca="true" t="shared" si="7" ref="AH17:AH25">IF(Y17+Z17&gt;0,IF(Y17&gt;Z17,"H","A")," ")</f>
        <v> </v>
      </c>
      <c r="AI17" s="53">
        <f aca="true" t="shared" si="8" ref="AI17:AI25">+Q17+S17+U17+W17+Y17</f>
        <v>33</v>
      </c>
      <c r="AJ17" s="49">
        <f aca="true" t="shared" si="9" ref="AJ17:AJ25">+R17+T17+V17+X17+Z17</f>
        <v>15</v>
      </c>
    </row>
    <row r="18" spans="1:36" ht="18.75" customHeight="1">
      <c r="A18" s="31" t="s">
        <v>46</v>
      </c>
      <c r="B18" s="31" t="s">
        <v>43</v>
      </c>
      <c r="C18" s="31" t="s">
        <v>38</v>
      </c>
      <c r="D18" s="31" t="s">
        <v>44</v>
      </c>
      <c r="E18" s="31" t="s">
        <v>32</v>
      </c>
      <c r="F18" s="31" t="s">
        <v>31</v>
      </c>
      <c r="G18" s="31" t="s">
        <v>32</v>
      </c>
      <c r="K18" s="6"/>
      <c r="L18" s="6"/>
      <c r="M18" s="4" t="s">
        <v>10</v>
      </c>
      <c r="N18" s="4" t="str">
        <f>N12</f>
        <v>Jessica Sheahan</v>
      </c>
      <c r="O18" s="4" t="s">
        <v>9</v>
      </c>
      <c r="P18" s="8" t="str">
        <f>P11</f>
        <v>Shauna Hegerty</v>
      </c>
      <c r="Q18" s="41">
        <v>11</v>
      </c>
      <c r="R18" s="41">
        <v>2</v>
      </c>
      <c r="S18" s="42">
        <v>11</v>
      </c>
      <c r="T18" s="42">
        <v>4</v>
      </c>
      <c r="U18" s="43">
        <v>11</v>
      </c>
      <c r="V18" s="43">
        <v>4</v>
      </c>
      <c r="W18" s="44"/>
      <c r="X18" s="44"/>
      <c r="Y18" s="45"/>
      <c r="Z18" s="45"/>
      <c r="AA18" s="4" t="str">
        <f t="shared" si="0"/>
        <v>H</v>
      </c>
      <c r="AB18" s="52">
        <f t="shared" si="1"/>
        <v>3</v>
      </c>
      <c r="AC18" s="52">
        <f t="shared" si="2"/>
        <v>0</v>
      </c>
      <c r="AD18" s="53" t="str">
        <f t="shared" si="3"/>
        <v>H</v>
      </c>
      <c r="AE18" s="53" t="str">
        <f t="shared" si="4"/>
        <v>H</v>
      </c>
      <c r="AF18" s="53" t="str">
        <f t="shared" si="5"/>
        <v>H</v>
      </c>
      <c r="AG18" s="53" t="str">
        <f t="shared" si="6"/>
        <v> </v>
      </c>
      <c r="AH18" s="53" t="str">
        <f t="shared" si="7"/>
        <v> </v>
      </c>
      <c r="AI18" s="53">
        <f t="shared" si="8"/>
        <v>33</v>
      </c>
      <c r="AJ18" s="49">
        <f t="shared" si="9"/>
        <v>10</v>
      </c>
    </row>
    <row r="19" spans="1:36" ht="18.75" customHeight="1">
      <c r="A19" s="38" t="str">
        <f>+C6</f>
        <v>Dylan O'Callaghan</v>
      </c>
      <c r="B19" s="39">
        <f>_xlfn.COUNTIFS($P$86:$P$94,$A19,$AA$86:$AA$94,"a")+_xlfn.COUNTIFS($N$17:$N$25,$A19,$AA$17:$AA$25,"h")</f>
        <v>3</v>
      </c>
      <c r="C19" s="39">
        <f>_xlfn.COUNTIFS($P$86:$P$94,$A19,$AA$86:$AA$94,"h")+_xlfn.COUNTIFS($N$17:$N$25,$A19,$AA$17:$AA$25,"a")</f>
        <v>2</v>
      </c>
      <c r="D19" s="39">
        <f>SUMIF($N$17:$N$25,$A19,AB$17:AB$25)+SUMIF($P$86:$P$94,$A19,AC$86:AC$94)</f>
        <v>10</v>
      </c>
      <c r="E19" s="39">
        <f>SUMIF($N$17:$N$25,$A19,AC$17:AC$25)+SUMIF($P$86:$P$94,$A19,AB$86:AB$94)</f>
        <v>7</v>
      </c>
      <c r="F19" s="39">
        <f>SUMIF($N$17:$N$25,$A19,AI$17:AI$25)+SUMIF($P$86:$P$94,$A19,AJ$86:AJ$94)</f>
        <v>161</v>
      </c>
      <c r="G19" s="39">
        <f>SUMIF($N$17:$N$25,$A19,AJ$17:AJ$25)+SUMIF($P$86:$P$94,$A19,AI$86:AI$94)</f>
        <v>123</v>
      </c>
      <c r="K19" s="6"/>
      <c r="L19" s="6"/>
      <c r="M19" s="4" t="s">
        <v>12</v>
      </c>
      <c r="N19" s="4" t="str">
        <f>N13</f>
        <v>Gabrielle De </v>
      </c>
      <c r="O19" s="4" t="s">
        <v>13</v>
      </c>
      <c r="P19" s="8" t="str">
        <f>P13</f>
        <v>Elisha Leonico</v>
      </c>
      <c r="Q19" s="41">
        <v>7</v>
      </c>
      <c r="R19" s="41">
        <v>11</v>
      </c>
      <c r="S19" s="42">
        <v>8</v>
      </c>
      <c r="T19" s="42">
        <v>11</v>
      </c>
      <c r="U19" s="43">
        <v>11</v>
      </c>
      <c r="V19" s="43">
        <v>4</v>
      </c>
      <c r="W19" s="44">
        <v>0</v>
      </c>
      <c r="X19" s="44">
        <v>11</v>
      </c>
      <c r="Y19" s="45"/>
      <c r="Z19" s="45"/>
      <c r="AA19" s="4" t="str">
        <f t="shared" si="0"/>
        <v>A</v>
      </c>
      <c r="AB19" s="52">
        <f t="shared" si="1"/>
        <v>1</v>
      </c>
      <c r="AC19" s="52">
        <f t="shared" si="2"/>
        <v>3</v>
      </c>
      <c r="AD19" s="53" t="str">
        <f t="shared" si="3"/>
        <v>A</v>
      </c>
      <c r="AE19" s="53" t="str">
        <f t="shared" si="4"/>
        <v>A</v>
      </c>
      <c r="AF19" s="53" t="str">
        <f t="shared" si="5"/>
        <v>H</v>
      </c>
      <c r="AG19" s="53" t="str">
        <f t="shared" si="6"/>
        <v>A</v>
      </c>
      <c r="AH19" s="53" t="str">
        <f t="shared" si="7"/>
        <v> </v>
      </c>
      <c r="AI19" s="53">
        <f t="shared" si="8"/>
        <v>26</v>
      </c>
      <c r="AJ19" s="49">
        <f t="shared" si="9"/>
        <v>37</v>
      </c>
    </row>
    <row r="20" spans="1:36" ht="18.75" customHeight="1">
      <c r="A20" s="38" t="str">
        <f>+E6</f>
        <v>Jessica Sheahan</v>
      </c>
      <c r="B20" s="39">
        <f>_xlfn.COUNTIFS($P$86:$P$94,$A20,$AA$86:$AA$94,"a")+_xlfn.COUNTIFS($N$17:$N$25,$A20,$AA$17:$AA$25,"h")</f>
        <v>3</v>
      </c>
      <c r="C20" s="39">
        <f>_xlfn.COUNTIFS($P$86:$P$94,$A20,$AA$86:$AA$94,"h")+_xlfn.COUNTIFS($N$17:$N$25,$A20,$AA$17:$AA$25,"a")</f>
        <v>2</v>
      </c>
      <c r="D20" s="39">
        <f>SUMIF($N$17:$N$25,$A20,AB$17:AB$25)+SUMIF($P$86:$P$94,$A20,AC$86:AC$94)</f>
        <v>10</v>
      </c>
      <c r="E20" s="39">
        <f>SUMIF($N$17:$N$25,$A20,AC$17:AC$25)+SUMIF($P$86:$P$94,$A20,AB$86:AB$94)</f>
        <v>7</v>
      </c>
      <c r="F20" s="39">
        <f>SUMIF($N$17:$N$25,$A20,AI$17:AI$25)+SUMIF($P$86:$P$94,$A20,AJ$86:AJ$94)</f>
        <v>157</v>
      </c>
      <c r="G20" s="39">
        <f>SUMIF($N$17:$N$25,$A20,AJ$17:AJ$25)+SUMIF($P$86:$P$94,$A20,AI$86:AI$94)</f>
        <v>132</v>
      </c>
      <c r="I20" s="3"/>
      <c r="K20" s="6"/>
      <c r="L20" s="6"/>
      <c r="M20" s="4" t="s">
        <v>3</v>
      </c>
      <c r="N20" s="4" t="str">
        <f>N11</f>
        <v>Dylan O'Callaghan</v>
      </c>
      <c r="O20" s="4" t="s">
        <v>9</v>
      </c>
      <c r="P20" s="8" t="str">
        <f>P11</f>
        <v>Shauna Hegerty</v>
      </c>
      <c r="Q20" s="41">
        <v>11</v>
      </c>
      <c r="R20" s="41">
        <v>4</v>
      </c>
      <c r="S20" s="42">
        <v>11</v>
      </c>
      <c r="T20" s="42">
        <v>1</v>
      </c>
      <c r="U20" s="43">
        <v>11</v>
      </c>
      <c r="V20" s="43">
        <v>4</v>
      </c>
      <c r="W20" s="44"/>
      <c r="X20" s="44"/>
      <c r="Y20" s="45"/>
      <c r="Z20" s="45"/>
      <c r="AA20" s="4" t="str">
        <f t="shared" si="0"/>
        <v>H</v>
      </c>
      <c r="AB20" s="52">
        <f t="shared" si="1"/>
        <v>3</v>
      </c>
      <c r="AC20" s="52">
        <f t="shared" si="2"/>
        <v>0</v>
      </c>
      <c r="AD20" s="53" t="str">
        <f t="shared" si="3"/>
        <v>H</v>
      </c>
      <c r="AE20" s="53" t="str">
        <f t="shared" si="4"/>
        <v>H</v>
      </c>
      <c r="AF20" s="53" t="str">
        <f t="shared" si="5"/>
        <v>H</v>
      </c>
      <c r="AG20" s="53" t="str">
        <f t="shared" si="6"/>
        <v> </v>
      </c>
      <c r="AH20" s="53" t="str">
        <f t="shared" si="7"/>
        <v> </v>
      </c>
      <c r="AI20" s="53">
        <f t="shared" si="8"/>
        <v>33</v>
      </c>
      <c r="AJ20" s="49">
        <f t="shared" si="9"/>
        <v>9</v>
      </c>
    </row>
    <row r="21" spans="1:36" ht="18.75" customHeight="1">
      <c r="A21" s="38" t="str">
        <f>+H6</f>
        <v>Gabrielle De </v>
      </c>
      <c r="B21" s="39">
        <f>_xlfn.COUNTIFS($P$86:$P$94,$A21,$AA$86:$AA$94,"a")+_xlfn.COUNTIFS($N$17:$N$25,$A21,$AA$17:$AA$25,"h")</f>
        <v>2</v>
      </c>
      <c r="C21" s="39">
        <f>_xlfn.COUNTIFS($P$86:$P$94,$A21,$AA$86:$AA$94,"h")+_xlfn.COUNTIFS($N$17:$N$25,$A21,$AA$17:$AA$25,"a")</f>
        <v>3</v>
      </c>
      <c r="D21" s="39">
        <f>SUMIF($N$17:$N$25,$A21,AB$17:AB$25)+SUMIF($P$86:$P$94,$A21,AC$86:AC$94)</f>
        <v>7</v>
      </c>
      <c r="E21" s="39">
        <f>SUMIF($N$17:$N$25,$A21,AC$17:AC$25)+SUMIF($P$86:$P$94,$A21,AB$86:AB$94)</f>
        <v>9</v>
      </c>
      <c r="F21" s="39">
        <f>SUMIF($N$17:$N$25,$A21,AI$17:AI$25)+SUMIF($P$86:$P$94,$A21,AJ$86:AJ$94)</f>
        <v>113</v>
      </c>
      <c r="G21" s="39">
        <f>SUMIF($N$17:$N$25,$A21,AJ$17:AJ$25)+SUMIF($P$86:$P$94,$A21,AI$86:AI$94)</f>
        <v>141</v>
      </c>
      <c r="I21" s="3"/>
      <c r="K21" s="6"/>
      <c r="L21" s="6"/>
      <c r="M21" s="4" t="s">
        <v>10</v>
      </c>
      <c r="N21" s="4" t="str">
        <f>N12</f>
        <v>Jessica Sheahan</v>
      </c>
      <c r="O21" s="4" t="s">
        <v>13</v>
      </c>
      <c r="P21" s="8" t="str">
        <f>P13</f>
        <v>Elisha Leonico</v>
      </c>
      <c r="Q21" s="41">
        <v>11</v>
      </c>
      <c r="R21" s="41">
        <v>13</v>
      </c>
      <c r="S21" s="42">
        <v>11</v>
      </c>
      <c r="T21" s="42">
        <v>5</v>
      </c>
      <c r="U21" s="43">
        <v>8</v>
      </c>
      <c r="V21" s="43">
        <v>11</v>
      </c>
      <c r="W21" s="44">
        <v>0</v>
      </c>
      <c r="X21" s="44">
        <v>11</v>
      </c>
      <c r="Y21" s="45"/>
      <c r="Z21" s="45"/>
      <c r="AA21" s="4" t="str">
        <f t="shared" si="0"/>
        <v>A</v>
      </c>
      <c r="AB21" s="52">
        <f t="shared" si="1"/>
        <v>1</v>
      </c>
      <c r="AC21" s="52">
        <f t="shared" si="2"/>
        <v>3</v>
      </c>
      <c r="AD21" s="53" t="str">
        <f t="shared" si="3"/>
        <v>A</v>
      </c>
      <c r="AE21" s="53" t="str">
        <f t="shared" si="4"/>
        <v>H</v>
      </c>
      <c r="AF21" s="53" t="str">
        <f t="shared" si="5"/>
        <v>A</v>
      </c>
      <c r="AG21" s="53" t="str">
        <f t="shared" si="6"/>
        <v>A</v>
      </c>
      <c r="AH21" s="53" t="str">
        <f t="shared" si="7"/>
        <v> </v>
      </c>
      <c r="AI21" s="53">
        <f t="shared" si="8"/>
        <v>30</v>
      </c>
      <c r="AJ21" s="49">
        <f t="shared" si="9"/>
        <v>40</v>
      </c>
    </row>
    <row r="22" spans="1:36" ht="18.75" customHeight="1">
      <c r="A22" s="30" t="str">
        <f>+C7</f>
        <v>PJ Duggan</v>
      </c>
      <c r="B22" s="40">
        <f>_xlfn.COUNTIFS($N$86:$N$94,$A22,$AA$86:$AA$94,"h")+_xlfn.COUNTIFS($P$51:$P$59,$A22,$AA$51:$AA$59,"a")</f>
        <v>6</v>
      </c>
      <c r="C22" s="40">
        <f>_xlfn.COUNTIFS($N$86:$N$94,$A22,$AA$86:$AA$94,"a")+_xlfn.COUNTIFS($P$51:$P$59,$A22,$AA$51:$AA$59,"h")</f>
        <v>0</v>
      </c>
      <c r="D22" s="46">
        <f>SUMIF($P$51:$P$59,$A22,AC$51:AC$59)+SUMIF($N$86:$N$94,$A22,AB$86:AB$94)</f>
        <v>18</v>
      </c>
      <c r="E22" s="46">
        <f>SUMIF($P$51:$P$59,$A22,AB$51:AB$59)+SUMIF($N$86:$N$94,$A22,AC$86:AC$94)</f>
        <v>1</v>
      </c>
      <c r="F22" s="46">
        <f>SUMIF($P$51:$P$59,$A22,AJ$51:AJ$59)+SUMIF($N$86:$N$94,$A22,AI$86:AI$94)</f>
        <v>207</v>
      </c>
      <c r="G22" s="46">
        <f>SUMIF($P$51:$P$59,$A22,AI$51:AI$59)+SUMIF($N$86:$N$94,$A22,AJ$86:AJ$94)</f>
        <v>93</v>
      </c>
      <c r="I22" s="3"/>
      <c r="K22" s="6"/>
      <c r="L22" s="6"/>
      <c r="M22" s="4" t="s">
        <v>12</v>
      </c>
      <c r="N22" s="4" t="str">
        <f>N13</f>
        <v>Gabrielle De </v>
      </c>
      <c r="O22" s="4" t="s">
        <v>11</v>
      </c>
      <c r="P22" s="8" t="str">
        <f>P12</f>
        <v>Patricia DeJesus</v>
      </c>
      <c r="Q22" s="41">
        <v>11</v>
      </c>
      <c r="R22" s="41">
        <v>8</v>
      </c>
      <c r="S22" s="42">
        <v>11</v>
      </c>
      <c r="T22" s="42">
        <v>7</v>
      </c>
      <c r="U22" s="43">
        <v>11</v>
      </c>
      <c r="V22" s="43">
        <v>7</v>
      </c>
      <c r="W22" s="44"/>
      <c r="X22" s="44"/>
      <c r="Y22" s="45"/>
      <c r="Z22" s="45"/>
      <c r="AA22" s="4" t="str">
        <f t="shared" si="0"/>
        <v>H</v>
      </c>
      <c r="AB22" s="52">
        <f t="shared" si="1"/>
        <v>3</v>
      </c>
      <c r="AC22" s="52">
        <f t="shared" si="2"/>
        <v>0</v>
      </c>
      <c r="AD22" s="53" t="str">
        <f t="shared" si="3"/>
        <v>H</v>
      </c>
      <c r="AE22" s="53" t="str">
        <f t="shared" si="4"/>
        <v>H</v>
      </c>
      <c r="AF22" s="53" t="str">
        <f t="shared" si="5"/>
        <v>H</v>
      </c>
      <c r="AG22" s="53" t="str">
        <f t="shared" si="6"/>
        <v> </v>
      </c>
      <c r="AH22" s="53" t="str">
        <f t="shared" si="7"/>
        <v> </v>
      </c>
      <c r="AI22" s="53">
        <f t="shared" si="8"/>
        <v>33</v>
      </c>
      <c r="AJ22" s="49">
        <f t="shared" si="9"/>
        <v>22</v>
      </c>
    </row>
    <row r="23" spans="1:36" ht="18.75" customHeight="1">
      <c r="A23" s="30" t="str">
        <f>+E7</f>
        <v>Eoghan Doyle</v>
      </c>
      <c r="B23" s="40">
        <f>_xlfn.COUNTIFS($N$86:$N$94,$A23,$AA$86:$AA$94,"h")+_xlfn.COUNTIFS($P$51:$P$59,$A23,$AA$51:$AA$59,"a")</f>
        <v>1</v>
      </c>
      <c r="C23" s="40">
        <f>_xlfn.COUNTIFS($N$86:$N$94,$A23,$AA$86:$AA$94,"a")+_xlfn.COUNTIFS($P$51:$P$59,$A23,$AA$51:$AA$59,"h")</f>
        <v>5</v>
      </c>
      <c r="D23" s="46">
        <f>SUMIF($P$51:$P$59,$A23,AC$51:AC$59)+SUMIF($N$86:$N$94,$A23,AB$86:AB$94)</f>
        <v>3</v>
      </c>
      <c r="E23" s="46">
        <f>SUMIF($P$51:$P$59,$A23,AB$51:AB$59)+SUMIF($N$86:$N$94,$A23,AC$86:AC$94)</f>
        <v>15</v>
      </c>
      <c r="F23" s="46">
        <f>SUMIF($P$51:$P$59,$A23,AJ$51:AJ$59)+SUMIF($N$86:$N$94,$A23,AI$86:AI$94)</f>
        <v>113</v>
      </c>
      <c r="G23" s="46">
        <f>SUMIF($P$51:$P$59,$A23,AI$51:AI$59)+SUMIF($N$86:$N$94,$A23,AJ$86:AJ$94)</f>
        <v>190</v>
      </c>
      <c r="K23" s="6"/>
      <c r="L23" s="6"/>
      <c r="M23" s="4" t="s">
        <v>3</v>
      </c>
      <c r="N23" s="4" t="str">
        <f>N11</f>
        <v>Dylan O'Callaghan</v>
      </c>
      <c r="O23" s="4" t="s">
        <v>13</v>
      </c>
      <c r="P23" s="8" t="str">
        <f>P13</f>
        <v>Elisha Leonico</v>
      </c>
      <c r="Q23" s="41"/>
      <c r="R23" s="41"/>
      <c r="S23" s="42"/>
      <c r="T23" s="42"/>
      <c r="U23" s="43"/>
      <c r="V23" s="43"/>
      <c r="W23" s="44"/>
      <c r="X23" s="44"/>
      <c r="Y23" s="45"/>
      <c r="Z23" s="45"/>
      <c r="AA23" s="4" t="str">
        <f t="shared" si="0"/>
        <v> </v>
      </c>
      <c r="AB23" s="52">
        <f t="shared" si="1"/>
        <v>0</v>
      </c>
      <c r="AC23" s="52">
        <f t="shared" si="2"/>
        <v>0</v>
      </c>
      <c r="AD23" s="53" t="str">
        <f t="shared" si="3"/>
        <v> </v>
      </c>
      <c r="AE23" s="53" t="str">
        <f t="shared" si="4"/>
        <v> </v>
      </c>
      <c r="AF23" s="53" t="str">
        <f t="shared" si="5"/>
        <v> </v>
      </c>
      <c r="AG23" s="53" t="str">
        <f t="shared" si="6"/>
        <v> </v>
      </c>
      <c r="AH23" s="53" t="str">
        <f t="shared" si="7"/>
        <v> </v>
      </c>
      <c r="AI23" s="53">
        <f t="shared" si="8"/>
        <v>0</v>
      </c>
      <c r="AJ23" s="49">
        <f t="shared" si="9"/>
        <v>0</v>
      </c>
    </row>
    <row r="24" spans="1:36" ht="18.75" customHeight="1">
      <c r="A24" s="30" t="str">
        <f>+H7</f>
        <v>Jack O'Connor</v>
      </c>
      <c r="B24" s="40">
        <f>_xlfn.COUNTIFS($N$86:$N$94,$A24,$AA$86:$AA$94,"h")+_xlfn.COUNTIFS($P$51:$P$59,$A24,$AA$51:$AA$59,"a")</f>
        <v>4</v>
      </c>
      <c r="C24" s="40">
        <f>_xlfn.COUNTIFS($N$86:$N$94,$A24,$AA$86:$AA$94,"a")+_xlfn.COUNTIFS($P$51:$P$59,$A24,$AA$51:$AA$59,"h")</f>
        <v>2</v>
      </c>
      <c r="D24" s="46">
        <f>SUMIF($P$51:$P$59,$A24,AC$51:AC$59)+SUMIF($N$86:$N$94,$A24,AB$86:AB$94)</f>
        <v>13</v>
      </c>
      <c r="E24" s="46">
        <f>SUMIF($P$51:$P$59,$A24,AB$51:AB$59)+SUMIF($N$86:$N$94,$A24,AC$86:AC$94)</f>
        <v>7</v>
      </c>
      <c r="F24" s="46">
        <f>SUMIF($P$51:$P$59,$A24,AJ$51:AJ$59)+SUMIF($N$86:$N$94,$A24,AI$86:AI$94)</f>
        <v>200</v>
      </c>
      <c r="G24" s="46">
        <f>SUMIF($P$51:$P$59,$A24,AI$51:AI$59)+SUMIF($N$86:$N$94,$A24,AJ$86:AJ$94)</f>
        <v>162</v>
      </c>
      <c r="H24" s="2"/>
      <c r="K24" s="6"/>
      <c r="L24" s="6"/>
      <c r="M24" s="4" t="s">
        <v>10</v>
      </c>
      <c r="N24" s="4" t="str">
        <f>N12</f>
        <v>Jessica Sheahan</v>
      </c>
      <c r="O24" s="4" t="s">
        <v>11</v>
      </c>
      <c r="P24" s="8" t="str">
        <f>P12</f>
        <v>Patricia DeJesus</v>
      </c>
      <c r="Q24" s="41"/>
      <c r="R24" s="41"/>
      <c r="S24" s="42"/>
      <c r="T24" s="42"/>
      <c r="U24" s="43"/>
      <c r="V24" s="43"/>
      <c r="W24" s="44"/>
      <c r="X24" s="44"/>
      <c r="Y24" s="45"/>
      <c r="Z24" s="45"/>
      <c r="AA24" s="4" t="str">
        <f t="shared" si="0"/>
        <v> </v>
      </c>
      <c r="AB24" s="52">
        <f t="shared" si="1"/>
        <v>0</v>
      </c>
      <c r="AC24" s="52">
        <f t="shared" si="2"/>
        <v>0</v>
      </c>
      <c r="AD24" s="53" t="str">
        <f t="shared" si="3"/>
        <v> </v>
      </c>
      <c r="AE24" s="53" t="str">
        <f t="shared" si="4"/>
        <v> </v>
      </c>
      <c r="AF24" s="53" t="str">
        <f t="shared" si="5"/>
        <v> </v>
      </c>
      <c r="AG24" s="53" t="str">
        <f t="shared" si="6"/>
        <v> </v>
      </c>
      <c r="AH24" s="53" t="str">
        <f t="shared" si="7"/>
        <v> </v>
      </c>
      <c r="AI24" s="53">
        <f t="shared" si="8"/>
        <v>0</v>
      </c>
      <c r="AJ24" s="49">
        <f t="shared" si="9"/>
        <v>0</v>
      </c>
    </row>
    <row r="25" spans="1:36" ht="18.75" customHeight="1">
      <c r="A25" s="38" t="str">
        <f>+C8</f>
        <v>Shauna Hegerty</v>
      </c>
      <c r="B25" s="39">
        <f>_xlfn.COUNTIFS($N$51:$N$59,$A25,$AA$51:$AA$59,"h")+_xlfn.COUNTIFS($P$17:$P$25,$A25,$AA$17:$AA$25,"a")</f>
        <v>1</v>
      </c>
      <c r="C25" s="39">
        <f>_xlfn.COUNTIFS($N$51:$N$59,$A25,$AA$51:$AA$59,"a")+_xlfn.COUNTIFS($P$17:$P$25,$A25,$AA$17:$AA$25,"h")</f>
        <v>4</v>
      </c>
      <c r="D25" s="39">
        <f>SUMIF($P$17:$P$25,$A25,AC$17:AC$25)+SUMIF($N$51:$N$59,$A25,AB$51:AB$59)</f>
        <v>3</v>
      </c>
      <c r="E25" s="39">
        <f>SUMIF($P$17:$P$25,$A25,AB$17:AB$25)+SUMIF($N$51:$N$59,$A25,AC$51:AC$59)</f>
        <v>12</v>
      </c>
      <c r="F25" s="39">
        <f>SUMIF($P$17:$P$25,$A25,AJ$17:AJ$25)+SUMIF($N$51:$N$59,$A25,AI$51:AI$59)</f>
        <v>84</v>
      </c>
      <c r="G25" s="39">
        <f>SUMIF($P$17:$P$25,$A25,AI$17:AI$25)+SUMIF($N$51:$N$59,$A25,AJ$51:AJ$59)</f>
        <v>145</v>
      </c>
      <c r="H25" s="2"/>
      <c r="I25" s="3"/>
      <c r="K25" s="6"/>
      <c r="L25" s="6"/>
      <c r="M25" s="4" t="s">
        <v>12</v>
      </c>
      <c r="N25" s="4" t="str">
        <f>N13</f>
        <v>Gabrielle De </v>
      </c>
      <c r="O25" s="4" t="s">
        <v>9</v>
      </c>
      <c r="P25" s="8" t="str">
        <f>P11</f>
        <v>Shauna Hegerty</v>
      </c>
      <c r="Q25" s="41"/>
      <c r="R25" s="41"/>
      <c r="S25" s="42"/>
      <c r="T25" s="42"/>
      <c r="U25" s="43"/>
      <c r="V25" s="43"/>
      <c r="W25" s="44"/>
      <c r="X25" s="44"/>
      <c r="Y25" s="45"/>
      <c r="Z25" s="45"/>
      <c r="AA25" s="4" t="str">
        <f t="shared" si="0"/>
        <v> </v>
      </c>
      <c r="AB25" s="52">
        <f t="shared" si="1"/>
        <v>0</v>
      </c>
      <c r="AC25" s="52">
        <f t="shared" si="2"/>
        <v>0</v>
      </c>
      <c r="AD25" s="53" t="str">
        <f t="shared" si="3"/>
        <v> </v>
      </c>
      <c r="AE25" s="53" t="str">
        <f t="shared" si="4"/>
        <v> </v>
      </c>
      <c r="AF25" s="53" t="str">
        <f t="shared" si="5"/>
        <v> </v>
      </c>
      <c r="AG25" s="53" t="str">
        <f t="shared" si="6"/>
        <v> </v>
      </c>
      <c r="AH25" s="53" t="str">
        <f t="shared" si="7"/>
        <v> </v>
      </c>
      <c r="AI25" s="53">
        <f t="shared" si="8"/>
        <v>0</v>
      </c>
      <c r="AJ25" s="49">
        <f t="shared" si="9"/>
        <v>0</v>
      </c>
    </row>
    <row r="26" spans="1:36" ht="15.75">
      <c r="A26" s="38" t="str">
        <f>+E8</f>
        <v>Patricia DeJesus</v>
      </c>
      <c r="B26" s="39">
        <f>_xlfn.COUNTIFS($N$51:$N$59,$A26,$AA$51:$AA$59,"h")+_xlfn.COUNTIFS($P$17:$P$25,$A26,$AA$17:$AA$25,"a")</f>
        <v>1</v>
      </c>
      <c r="C26" s="39">
        <f>_xlfn.COUNTIFS($N$51:$N$59,$A26,$AA$51:$AA$59,"a")+_xlfn.COUNTIFS($P$17:$P$25,$A26,$AA$17:$AA$25,"h")</f>
        <v>4</v>
      </c>
      <c r="D26" s="39">
        <f>SUMIF($P$17:$P$25,$A26,AC$17:AC$25)+SUMIF($N$51:$N$59,$A26,AB$51:AB$59)</f>
        <v>3</v>
      </c>
      <c r="E26" s="39">
        <f>SUMIF($P$17:$P$25,$A26,AB$17:AB$25)+SUMIF($N$51:$N$59,$A26,AC$51:AC$59)</f>
        <v>12</v>
      </c>
      <c r="F26" s="39">
        <f>SUMIF($P$17:$P$25,$A26,AJ$17:AJ$25)+SUMIF($N$51:$N$59,$A26,AI$51:AI$59)</f>
        <v>103</v>
      </c>
      <c r="G26" s="39">
        <f>SUMIF($P$17:$P$25,$A26,AI$17:AI$25)+SUMIF($N$51:$N$59,$A26,AJ$51:AJ$59)</f>
        <v>163</v>
      </c>
      <c r="H26" s="2"/>
      <c r="I26" s="3"/>
      <c r="K26" s="6"/>
      <c r="L26" s="6"/>
      <c r="M26" s="6"/>
      <c r="N26" s="6"/>
      <c r="O26" s="6"/>
      <c r="P26" s="6"/>
      <c r="Q26" s="23">
        <f aca="true" t="shared" si="10" ref="Q26:Z26">SUM(Q17:Q25)</f>
        <v>62</v>
      </c>
      <c r="R26" s="23">
        <f t="shared" si="10"/>
        <v>44</v>
      </c>
      <c r="S26" s="23">
        <f t="shared" si="10"/>
        <v>63</v>
      </c>
      <c r="T26" s="23">
        <f t="shared" si="10"/>
        <v>29</v>
      </c>
      <c r="U26" s="23">
        <f t="shared" si="10"/>
        <v>63</v>
      </c>
      <c r="V26" s="23">
        <f t="shared" si="10"/>
        <v>38</v>
      </c>
      <c r="W26" s="23">
        <f t="shared" si="10"/>
        <v>0</v>
      </c>
      <c r="X26" s="23">
        <f t="shared" si="10"/>
        <v>22</v>
      </c>
      <c r="Y26" s="23">
        <f t="shared" si="10"/>
        <v>0</v>
      </c>
      <c r="Z26" s="23">
        <f t="shared" si="10"/>
        <v>0</v>
      </c>
      <c r="AA26" s="6"/>
      <c r="AB26" s="54">
        <f>SUM(AB17:AB25)</f>
        <v>14</v>
      </c>
      <c r="AC26" s="54">
        <f>SUM(AC17:AC25)</f>
        <v>6</v>
      </c>
      <c r="AD26" s="49"/>
      <c r="AE26" s="49"/>
      <c r="AF26" s="49"/>
      <c r="AG26" s="49"/>
      <c r="AH26" s="49"/>
      <c r="AI26" s="49"/>
      <c r="AJ26" s="49"/>
    </row>
    <row r="27" spans="1:36" ht="15.75">
      <c r="A27" s="38" t="str">
        <f>+H8</f>
        <v>Elisha Leonico</v>
      </c>
      <c r="B27" s="39">
        <f>_xlfn.COUNTIFS($N$51:$N$59,$A27,$AA$51:$AA$59,"h")+_xlfn.COUNTIFS($P$17:$P$25,$A27,$AA$17:$AA$25,"a")</f>
        <v>3</v>
      </c>
      <c r="C27" s="39">
        <f>_xlfn.COUNTIFS($N$51:$N$59,$A27,$AA$51:$AA$59,"a")+_xlfn.COUNTIFS($P$17:$P$25,$A27,$AA$17:$AA$25,"h")</f>
        <v>2</v>
      </c>
      <c r="D27" s="39">
        <f>SUMIF($P$17:$P$25,$A27,AC$17:AC$25)+SUMIF($N$51:$N$59,$A27,AB$51:AB$59)</f>
        <v>10</v>
      </c>
      <c r="E27" s="39">
        <f>SUMIF($P$17:$P$25,$A27,AB$17:AB$25)+SUMIF($N$51:$N$59,$A27,AC$51:AC$59)</f>
        <v>7</v>
      </c>
      <c r="F27" s="39">
        <f>SUMIF($P$17:$P$25,$A27,AJ$17:AJ$25)+SUMIF($N$51:$N$59,$A27,AI$51:AI$59)</f>
        <v>148</v>
      </c>
      <c r="G27" s="39">
        <f>SUMIF($P$17:$P$25,$A27,AI$17:AI$25)+SUMIF($N$51:$N$59,$A27,AJ$51:AJ$59)</f>
        <v>137</v>
      </c>
      <c r="H27" s="2"/>
      <c r="I27" s="3"/>
      <c r="K27" s="6"/>
      <c r="L27" s="6"/>
      <c r="M27" s="6"/>
      <c r="N27" s="5" t="s">
        <v>16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49"/>
      <c r="AC27" s="49"/>
      <c r="AD27" s="49"/>
      <c r="AE27" s="49"/>
      <c r="AF27" s="49"/>
      <c r="AG27" s="49"/>
      <c r="AH27" s="49"/>
      <c r="AI27" s="49"/>
      <c r="AJ27" s="49"/>
    </row>
    <row r="28" spans="2:36" ht="12.75">
      <c r="B28">
        <f aca="true" t="shared" si="11" ref="B28:G28">SUM(B19:B27)</f>
        <v>24</v>
      </c>
      <c r="C28">
        <f t="shared" si="11"/>
        <v>24</v>
      </c>
      <c r="D28">
        <f t="shared" si="11"/>
        <v>77</v>
      </c>
      <c r="E28">
        <f t="shared" si="11"/>
        <v>77</v>
      </c>
      <c r="F28">
        <f t="shared" si="11"/>
        <v>1286</v>
      </c>
      <c r="G28">
        <f t="shared" si="11"/>
        <v>1286</v>
      </c>
      <c r="H28" s="2"/>
      <c r="K28" s="6"/>
      <c r="L28" s="6"/>
      <c r="M28" s="6"/>
      <c r="N28" s="6"/>
      <c r="O28" s="14" t="s">
        <v>17</v>
      </c>
      <c r="P28" s="25">
        <f>COUNTIF(AA17:AA25,"h")</f>
        <v>4</v>
      </c>
      <c r="Q28" s="6"/>
      <c r="R28" s="24" t="s">
        <v>18</v>
      </c>
      <c r="S28" s="6"/>
      <c r="T28" s="11">
        <f>COUNTIF(AA17:AA25,"A")</f>
        <v>2</v>
      </c>
      <c r="U28" s="6"/>
      <c r="V28" s="6"/>
      <c r="W28" s="6"/>
      <c r="X28" s="6"/>
      <c r="Y28" s="6"/>
      <c r="Z28" s="6"/>
      <c r="AA28" s="6"/>
      <c r="AB28" s="49"/>
      <c r="AC28" s="49"/>
      <c r="AD28" s="49"/>
      <c r="AE28" s="49"/>
      <c r="AF28" s="49"/>
      <c r="AG28" s="49"/>
      <c r="AH28" s="49"/>
      <c r="AI28" s="49"/>
      <c r="AJ28" s="49"/>
    </row>
    <row r="29" spans="8:36" ht="12.75">
      <c r="H29" s="2"/>
      <c r="K29" s="6"/>
      <c r="L29" s="6"/>
      <c r="M29" s="6"/>
      <c r="N29" s="6"/>
      <c r="O29" s="6"/>
      <c r="P29" s="6"/>
      <c r="Q29" s="6"/>
      <c r="R29" s="6"/>
      <c r="S29" s="6"/>
      <c r="T29" s="12"/>
      <c r="U29" s="12"/>
      <c r="V29" s="12"/>
      <c r="W29" s="12"/>
      <c r="X29" s="6"/>
      <c r="Y29" s="6"/>
      <c r="Z29" s="6"/>
      <c r="AA29" s="6"/>
      <c r="AB29" s="49"/>
      <c r="AC29" s="49"/>
      <c r="AD29" s="49"/>
      <c r="AE29" s="49"/>
      <c r="AF29" s="49"/>
      <c r="AG29" s="49"/>
      <c r="AH29" s="49"/>
      <c r="AI29" s="49"/>
      <c r="AJ29" s="49"/>
    </row>
    <row r="30" spans="8:36" ht="12.75">
      <c r="H30" s="2"/>
      <c r="I30" s="3"/>
      <c r="K30" s="6"/>
      <c r="L30" s="6"/>
      <c r="M30" s="6"/>
      <c r="N30" s="12" t="s">
        <v>19</v>
      </c>
      <c r="O30" s="6"/>
      <c r="P30" s="6"/>
      <c r="Q30" s="15"/>
      <c r="R30" s="6"/>
      <c r="S30" s="6"/>
      <c r="T30" s="6"/>
      <c r="U30" s="6"/>
      <c r="V30" s="6"/>
      <c r="W30" s="6"/>
      <c r="X30" s="6"/>
      <c r="Y30" s="6"/>
      <c r="Z30" s="6"/>
      <c r="AA30" s="6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8:36" ht="12.75">
      <c r="H31" s="2"/>
      <c r="I31" s="3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8:36" ht="12.75">
      <c r="H32" s="2"/>
      <c r="I32" s="3"/>
      <c r="K32" s="6"/>
      <c r="L32" s="6"/>
      <c r="M32" s="6"/>
      <c r="N32" s="12" t="s">
        <v>20</v>
      </c>
      <c r="O32" s="6"/>
      <c r="P32" s="6"/>
      <c r="Q32" s="6"/>
      <c r="R32" s="12" t="s">
        <v>21</v>
      </c>
      <c r="S32" s="12"/>
      <c r="T32" s="12"/>
      <c r="U32" s="12"/>
      <c r="V32" s="12"/>
      <c r="W32" s="12"/>
      <c r="X32" s="6"/>
      <c r="Y32" s="6"/>
      <c r="Z32" s="6"/>
      <c r="AA32" s="6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8:36" ht="12.75">
      <c r="H33" s="2"/>
      <c r="I33" s="3"/>
      <c r="K33" s="6"/>
      <c r="L33" s="6"/>
      <c r="M33" s="6"/>
      <c r="Y33" s="6"/>
      <c r="Z33" s="6"/>
      <c r="AA33" s="6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8:36" ht="12.75">
      <c r="H34" s="2"/>
      <c r="I34" s="3"/>
      <c r="K34" s="6"/>
      <c r="L34" s="6"/>
      <c r="M34" s="6"/>
      <c r="Y34" s="6"/>
      <c r="Z34" s="16"/>
      <c r="AA34" s="6"/>
      <c r="AB34" s="49"/>
      <c r="AC34" s="49"/>
      <c r="AD34" s="49"/>
      <c r="AI34" s="49"/>
      <c r="AJ34" s="49"/>
    </row>
    <row r="35" spans="8:36" ht="12.75">
      <c r="H35" s="11"/>
      <c r="I35" s="3"/>
      <c r="K35" s="6"/>
      <c r="L35" s="6"/>
      <c r="AI35" s="55"/>
      <c r="AJ35" s="55"/>
    </row>
    <row r="36" spans="8:36" ht="12.75">
      <c r="H36" s="2"/>
      <c r="I36" s="3"/>
      <c r="K36" s="6"/>
      <c r="L36" s="16"/>
      <c r="M36" s="6"/>
      <c r="N36" s="12" t="str">
        <f>+N2</f>
        <v>Munster Table Tennis Association School's League 2012/13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49"/>
      <c r="AC36" s="49"/>
      <c r="AD36" s="49"/>
      <c r="AE36" s="49"/>
      <c r="AF36" s="49"/>
      <c r="AG36" s="49"/>
      <c r="AH36" s="49"/>
      <c r="AI36" s="55"/>
      <c r="AJ36" s="55"/>
    </row>
    <row r="37" spans="8:36" ht="12.75">
      <c r="H37" s="2"/>
      <c r="I37" s="3"/>
      <c r="K37" s="6"/>
      <c r="L37" s="16"/>
      <c r="M37" s="6"/>
      <c r="N37" s="6"/>
      <c r="O37" s="6"/>
      <c r="P37" s="12"/>
      <c r="Q37" s="12"/>
      <c r="R37" s="12"/>
      <c r="S37" s="12"/>
      <c r="T37" s="12"/>
      <c r="U37" s="12"/>
      <c r="V37" s="12"/>
      <c r="W37" s="12"/>
      <c r="X37" s="6"/>
      <c r="Y37" s="6"/>
      <c r="Z37" s="6"/>
      <c r="AA37" s="6"/>
      <c r="AB37" s="49"/>
      <c r="AC37" s="49"/>
      <c r="AD37" s="49"/>
      <c r="AE37" s="49"/>
      <c r="AF37" s="49"/>
      <c r="AG37" s="49"/>
      <c r="AH37" s="49"/>
      <c r="AI37" s="55"/>
      <c r="AJ37" s="55"/>
    </row>
    <row r="38" spans="8:36" ht="12.75">
      <c r="H38" s="2"/>
      <c r="I38" s="3"/>
      <c r="K38" s="6"/>
      <c r="M38" s="6"/>
      <c r="N38" s="12"/>
      <c r="O38" s="12" t="s">
        <v>6</v>
      </c>
      <c r="P38" s="12"/>
      <c r="Q38" s="12"/>
      <c r="R38" s="12"/>
      <c r="S38" s="12"/>
      <c r="T38" s="12"/>
      <c r="U38" s="12"/>
      <c r="V38" s="12"/>
      <c r="W38" s="12"/>
      <c r="X38" s="6"/>
      <c r="Y38" s="6"/>
      <c r="Z38" s="6"/>
      <c r="AA38" s="6"/>
      <c r="AB38" s="49"/>
      <c r="AC38" s="49"/>
      <c r="AD38" s="49"/>
      <c r="AE38" s="49"/>
      <c r="AF38" s="49"/>
      <c r="AG38" s="49"/>
      <c r="AH38" s="49"/>
      <c r="AI38" s="55"/>
      <c r="AJ38" s="55"/>
    </row>
    <row r="39" spans="1:36" ht="18">
      <c r="A39" s="1"/>
      <c r="B39" s="70" t="s">
        <v>35</v>
      </c>
      <c r="C39" s="70"/>
      <c r="D39" s="70"/>
      <c r="E39" s="1"/>
      <c r="F39" s="2"/>
      <c r="G39" s="2"/>
      <c r="I39" s="2"/>
      <c r="K39" s="6"/>
      <c r="L39" s="6"/>
      <c r="M39" s="6"/>
      <c r="N39" s="12" t="str">
        <f>$B2</f>
        <v>DIVISION 8</v>
      </c>
      <c r="O39" s="12"/>
      <c r="P39" s="12"/>
      <c r="Q39" s="12" t="str">
        <f>$B51</f>
        <v>Round 2</v>
      </c>
      <c r="R39" s="12"/>
      <c r="S39" s="12"/>
      <c r="T39" s="12"/>
      <c r="U39" s="12"/>
      <c r="V39" s="12"/>
      <c r="W39" s="12"/>
      <c r="X39" s="6"/>
      <c r="Y39" s="6"/>
      <c r="Z39" s="6"/>
      <c r="AA39" s="6"/>
      <c r="AB39" s="49"/>
      <c r="AC39" s="49"/>
      <c r="AD39" s="49"/>
      <c r="AE39" s="49"/>
      <c r="AF39" s="49"/>
      <c r="AG39" s="49"/>
      <c r="AH39" s="49"/>
      <c r="AI39" s="55"/>
      <c r="AJ39" s="55"/>
    </row>
    <row r="40" spans="6:36" ht="12.75">
      <c r="F40" s="2"/>
      <c r="G40" s="2"/>
      <c r="I40" s="2"/>
      <c r="K40" s="6"/>
      <c r="L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0"/>
      <c r="AC40" s="49"/>
      <c r="AD40" s="49"/>
      <c r="AE40" s="49"/>
      <c r="AF40" s="49"/>
      <c r="AG40" s="49"/>
      <c r="AH40" s="49"/>
      <c r="AI40" s="55"/>
      <c r="AJ40" s="55"/>
    </row>
    <row r="41" spans="2:36" ht="18.75">
      <c r="B41" s="69" t="str">
        <f>+B2</f>
        <v>DIVISION 8</v>
      </c>
      <c r="C41" s="69"/>
      <c r="D41" s="69"/>
      <c r="K41" s="6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0"/>
      <c r="AC41" s="49"/>
      <c r="AD41" s="49"/>
      <c r="AE41" s="49"/>
      <c r="AF41" s="49"/>
      <c r="AG41" s="49"/>
      <c r="AH41" s="49"/>
      <c r="AI41" s="55"/>
      <c r="AJ41" s="55"/>
    </row>
    <row r="42" spans="12:36" ht="12.75">
      <c r="L42" s="6"/>
      <c r="M42" s="5"/>
      <c r="N42" s="5" t="s">
        <v>7</v>
      </c>
      <c r="O42" s="5"/>
      <c r="P42" s="5" t="s">
        <v>8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0"/>
      <c r="AC42" s="49"/>
      <c r="AD42" s="49"/>
      <c r="AE42" s="49"/>
      <c r="AF42" s="49"/>
      <c r="AG42" s="49"/>
      <c r="AH42" s="49"/>
      <c r="AI42" s="55"/>
      <c r="AJ42" s="55"/>
    </row>
    <row r="43" spans="12:36" ht="12.75">
      <c r="L43" s="6"/>
      <c r="M43" s="5"/>
      <c r="N43" s="13" t="str">
        <f>A8</f>
        <v>St Aloysius College C</v>
      </c>
      <c r="O43" s="5"/>
      <c r="P43" s="13" t="str">
        <f>A7</f>
        <v>Rushbrooke National D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0"/>
      <c r="AC43" s="49"/>
      <c r="AD43" s="49"/>
      <c r="AE43" s="49"/>
      <c r="AF43" s="49"/>
      <c r="AG43" s="49"/>
      <c r="AH43" s="49"/>
      <c r="AI43" s="55"/>
      <c r="AJ43" s="55"/>
    </row>
    <row r="44" spans="12:36" ht="12.75"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1:36" ht="18.75">
      <c r="A45" s="33"/>
      <c r="B45" s="32" t="s">
        <v>24</v>
      </c>
      <c r="C45" s="34"/>
      <c r="D45" s="33"/>
      <c r="E45" s="33"/>
      <c r="F45" s="35"/>
      <c r="G45" s="35"/>
      <c r="H45" s="33"/>
      <c r="L45" s="6"/>
      <c r="M45" s="4" t="s">
        <v>3</v>
      </c>
      <c r="N45" s="4" t="str">
        <f>C8</f>
        <v>Shauna Hegerty</v>
      </c>
      <c r="O45" s="8" t="s">
        <v>9</v>
      </c>
      <c r="P45" s="4" t="str">
        <f>C7</f>
        <v>PJ Duggan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1:36" ht="15.75">
      <c r="A46" s="33"/>
      <c r="B46" s="33"/>
      <c r="C46" s="33"/>
      <c r="D46" s="33"/>
      <c r="E46" s="33"/>
      <c r="F46" s="35"/>
      <c r="G46" s="35"/>
      <c r="H46" s="33"/>
      <c r="K46" s="6"/>
      <c r="L46" s="6"/>
      <c r="M46" s="4" t="s">
        <v>10</v>
      </c>
      <c r="N46" s="4" t="str">
        <f>E8</f>
        <v>Patricia DeJesus</v>
      </c>
      <c r="O46" s="8" t="s">
        <v>11</v>
      </c>
      <c r="P46" s="4" t="str">
        <f>E7</f>
        <v>Eoghan Doyle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49"/>
      <c r="AC46" s="49"/>
      <c r="AD46" s="49"/>
      <c r="AE46" s="49"/>
      <c r="AF46" s="49"/>
      <c r="AG46" s="49"/>
      <c r="AH46" s="49"/>
      <c r="AI46" s="49"/>
      <c r="AJ46" s="49"/>
    </row>
    <row r="47" spans="1:36" ht="15.75">
      <c r="A47" s="57" t="s">
        <v>0</v>
      </c>
      <c r="B47" s="58"/>
      <c r="C47" s="57" t="s">
        <v>1</v>
      </c>
      <c r="D47" s="59"/>
      <c r="E47" s="33"/>
      <c r="F47" s="35" t="s">
        <v>2</v>
      </c>
      <c r="G47" s="35" t="s">
        <v>3</v>
      </c>
      <c r="H47" s="33"/>
      <c r="K47" s="6"/>
      <c r="L47" s="6"/>
      <c r="M47" s="4" t="s">
        <v>12</v>
      </c>
      <c r="N47" s="4" t="str">
        <f>H8</f>
        <v>Elisha Leonico</v>
      </c>
      <c r="O47" s="8" t="s">
        <v>13</v>
      </c>
      <c r="P47" s="4" t="str">
        <f>H7</f>
        <v>Jack O'Connor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1:36" ht="15.75">
      <c r="A48" s="60" t="str">
        <f>A6</f>
        <v>Clogheen Kerry Pike NS D</v>
      </c>
      <c r="B48" s="60" t="s">
        <v>4</v>
      </c>
      <c r="C48" s="60" t="str">
        <f>A8</f>
        <v>St Aloysius College C</v>
      </c>
      <c r="D48" s="61"/>
      <c r="E48" s="33"/>
      <c r="F48" s="36">
        <f>P28</f>
        <v>4</v>
      </c>
      <c r="G48" s="36">
        <f>T28</f>
        <v>2</v>
      </c>
      <c r="H48" s="33"/>
      <c r="K48" s="6"/>
      <c r="L48" s="6"/>
      <c r="M48" s="6"/>
      <c r="N48" s="6"/>
      <c r="O48" s="6"/>
      <c r="P48" s="6"/>
      <c r="Q48" s="6"/>
      <c r="R48" s="6"/>
      <c r="S48" s="6"/>
      <c r="T48" s="5" t="s">
        <v>14</v>
      </c>
      <c r="U48" s="6"/>
      <c r="V48" s="6"/>
      <c r="W48" s="6"/>
      <c r="X48" s="6"/>
      <c r="Y48" s="6"/>
      <c r="Z48" s="6"/>
      <c r="AA48" s="11" t="s">
        <v>15</v>
      </c>
      <c r="AB48" s="51"/>
      <c r="AC48" s="49"/>
      <c r="AD48" s="49"/>
      <c r="AE48" s="49"/>
      <c r="AF48" s="49"/>
      <c r="AG48" s="49"/>
      <c r="AH48" s="49"/>
      <c r="AI48" s="49"/>
      <c r="AJ48" s="49"/>
    </row>
    <row r="49" spans="1:36" ht="15.75">
      <c r="A49" s="60"/>
      <c r="B49" s="60"/>
      <c r="C49" s="60"/>
      <c r="D49" s="61"/>
      <c r="E49" s="33"/>
      <c r="F49" s="37"/>
      <c r="G49" s="37"/>
      <c r="H49" s="33"/>
      <c r="K49" s="6"/>
      <c r="L49" s="6"/>
      <c r="M49" s="5"/>
      <c r="N49" s="5" t="s">
        <v>7</v>
      </c>
      <c r="O49" s="5"/>
      <c r="P49" s="5" t="s">
        <v>8</v>
      </c>
      <c r="Q49" s="11"/>
      <c r="R49" s="11"/>
      <c r="S49" s="5"/>
      <c r="T49" s="6"/>
      <c r="U49" s="5"/>
      <c r="V49" s="5"/>
      <c r="W49" s="6"/>
      <c r="X49" s="5"/>
      <c r="Y49" s="5"/>
      <c r="Z49" s="5"/>
      <c r="AA49" s="6"/>
      <c r="AB49" s="49"/>
      <c r="AC49" s="49"/>
      <c r="AD49" s="49"/>
      <c r="AE49" s="49"/>
      <c r="AF49" s="49"/>
      <c r="AG49" s="49"/>
      <c r="AH49" s="49"/>
      <c r="AI49" s="49"/>
      <c r="AJ49" s="49"/>
    </row>
    <row r="50" spans="1:36" ht="15.75">
      <c r="A50" s="60"/>
      <c r="B50" s="60"/>
      <c r="C50" s="60"/>
      <c r="D50" s="61"/>
      <c r="E50" s="33"/>
      <c r="F50" s="35"/>
      <c r="G50" s="35"/>
      <c r="H50" s="33"/>
      <c r="K50" s="6"/>
      <c r="L50" s="6"/>
      <c r="M50" s="5"/>
      <c r="N50" s="5"/>
      <c r="O50" s="5"/>
      <c r="P50" s="5"/>
      <c r="Q50" s="26" t="s">
        <v>26</v>
      </c>
      <c r="R50" s="26"/>
      <c r="S50" s="26" t="s">
        <v>27</v>
      </c>
      <c r="T50" s="26"/>
      <c r="U50" s="26" t="s">
        <v>28</v>
      </c>
      <c r="V50" s="26"/>
      <c r="W50" s="26" t="s">
        <v>30</v>
      </c>
      <c r="X50" s="26"/>
      <c r="Y50" s="26" t="s">
        <v>29</v>
      </c>
      <c r="Z50" s="26"/>
      <c r="AA50" s="4" t="s">
        <v>25</v>
      </c>
      <c r="AB50" s="51"/>
      <c r="AC50" s="49"/>
      <c r="AD50" s="49"/>
      <c r="AE50" s="49"/>
      <c r="AF50" s="49"/>
      <c r="AG50" s="49"/>
      <c r="AH50" s="49"/>
      <c r="AI50" s="49"/>
      <c r="AJ50" s="49"/>
    </row>
    <row r="51" spans="1:36" ht="18.75">
      <c r="A51" s="60"/>
      <c r="B51" s="62" t="s">
        <v>22</v>
      </c>
      <c r="C51" s="63"/>
      <c r="D51" s="61"/>
      <c r="E51" s="33"/>
      <c r="F51" s="35"/>
      <c r="G51" s="35"/>
      <c r="H51" s="33"/>
      <c r="K51" s="6"/>
      <c r="L51" s="6"/>
      <c r="M51" s="4" t="s">
        <v>3</v>
      </c>
      <c r="N51" s="4" t="str">
        <f>N45</f>
        <v>Shauna Hegerty</v>
      </c>
      <c r="O51" s="4" t="s">
        <v>11</v>
      </c>
      <c r="P51" s="8" t="str">
        <f>P46</f>
        <v>Eoghan Doyle</v>
      </c>
      <c r="Q51" s="41">
        <v>9</v>
      </c>
      <c r="R51" s="41">
        <v>11</v>
      </c>
      <c r="S51" s="42">
        <v>4</v>
      </c>
      <c r="T51" s="42">
        <v>11</v>
      </c>
      <c r="U51" s="43">
        <v>6</v>
      </c>
      <c r="V51" s="43">
        <v>11</v>
      </c>
      <c r="W51" s="44"/>
      <c r="X51" s="44"/>
      <c r="Y51" s="45"/>
      <c r="Z51" s="45"/>
      <c r="AA51" s="4" t="str">
        <f aca="true" t="shared" si="12" ref="AA51:AA59">IF(AB51+AC51&gt;0,IF(AB51&gt;AC51,"H","A")," ")</f>
        <v>A</v>
      </c>
      <c r="AB51" s="51">
        <f aca="true" t="shared" si="13" ref="AB51:AB59">COUNTIF($AD51:$AH51,"H")</f>
        <v>0</v>
      </c>
      <c r="AC51" s="51">
        <f aca="true" t="shared" si="14" ref="AC51:AC59">COUNTIF($AD51:$AH51,"A")</f>
        <v>3</v>
      </c>
      <c r="AD51" s="49" t="str">
        <f aca="true" t="shared" si="15" ref="AD51:AD59">IF(Q51+R51&gt;0,IF(Q51&gt;R51,"H","A")," ")</f>
        <v>A</v>
      </c>
      <c r="AE51" s="49" t="str">
        <f aca="true" t="shared" si="16" ref="AE51:AE59">IF(S51+T51&gt;0,IF(S51&gt;T51,"H","A")," ")</f>
        <v>A</v>
      </c>
      <c r="AF51" s="49" t="str">
        <f aca="true" t="shared" si="17" ref="AF51:AF59">IF(U51+V51&gt;0,IF(U51&gt;V51,"H","A")," ")</f>
        <v>A</v>
      </c>
      <c r="AG51" s="49" t="str">
        <f aca="true" t="shared" si="18" ref="AG51:AG59">IF(W51+X51&gt;0,IF(W51&gt;X51,"H","A")," ")</f>
        <v> </v>
      </c>
      <c r="AH51" s="49" t="str">
        <f aca="true" t="shared" si="19" ref="AH51:AH59">IF(Y51+Z51&gt;0,IF(Y51&gt;Z51,"H","A")," ")</f>
        <v> </v>
      </c>
      <c r="AI51" s="53">
        <f aca="true" t="shared" si="20" ref="AI51:AI59">+Q51+S51+U51+W51+Y51</f>
        <v>19</v>
      </c>
      <c r="AJ51" s="49">
        <f aca="true" t="shared" si="21" ref="AJ51:AJ59">+R51+T51+V51+X51+Z51</f>
        <v>33</v>
      </c>
    </row>
    <row r="52" spans="1:36" ht="15.75">
      <c r="A52" s="60"/>
      <c r="B52" s="60"/>
      <c r="C52" s="60"/>
      <c r="D52" s="61"/>
      <c r="E52" s="33"/>
      <c r="F52" s="35"/>
      <c r="G52" s="35"/>
      <c r="H52" s="33"/>
      <c r="K52" s="6"/>
      <c r="L52" s="6"/>
      <c r="M52" s="4" t="s">
        <v>10</v>
      </c>
      <c r="N52" s="4" t="str">
        <f>N46</f>
        <v>Patricia DeJesus</v>
      </c>
      <c r="O52" s="4" t="s">
        <v>9</v>
      </c>
      <c r="P52" s="8" t="str">
        <f>P45</f>
        <v>PJ Duggan</v>
      </c>
      <c r="Q52" s="41">
        <v>5</v>
      </c>
      <c r="R52" s="41">
        <v>11</v>
      </c>
      <c r="S52" s="42">
        <v>7</v>
      </c>
      <c r="T52" s="42">
        <v>11</v>
      </c>
      <c r="U52" s="43">
        <v>4</v>
      </c>
      <c r="V52" s="43">
        <v>11</v>
      </c>
      <c r="W52" s="44"/>
      <c r="X52" s="44"/>
      <c r="Y52" s="45"/>
      <c r="Z52" s="45"/>
      <c r="AA52" s="4" t="str">
        <f t="shared" si="12"/>
        <v>A</v>
      </c>
      <c r="AB52" s="51">
        <f t="shared" si="13"/>
        <v>0</v>
      </c>
      <c r="AC52" s="51">
        <f t="shared" si="14"/>
        <v>3</v>
      </c>
      <c r="AD52" s="49" t="str">
        <f t="shared" si="15"/>
        <v>A</v>
      </c>
      <c r="AE52" s="49" t="str">
        <f t="shared" si="16"/>
        <v>A</v>
      </c>
      <c r="AF52" s="49" t="str">
        <f t="shared" si="17"/>
        <v>A</v>
      </c>
      <c r="AG52" s="49" t="str">
        <f t="shared" si="18"/>
        <v> </v>
      </c>
      <c r="AH52" s="49" t="str">
        <f t="shared" si="19"/>
        <v> </v>
      </c>
      <c r="AI52" s="53">
        <f t="shared" si="20"/>
        <v>16</v>
      </c>
      <c r="AJ52" s="49">
        <f t="shared" si="21"/>
        <v>33</v>
      </c>
    </row>
    <row r="53" spans="1:36" ht="15.75">
      <c r="A53" s="60" t="str">
        <f>A8</f>
        <v>St Aloysius College C</v>
      </c>
      <c r="B53" s="60" t="s">
        <v>4</v>
      </c>
      <c r="C53" s="60" t="str">
        <f>A7</f>
        <v>Rushbrooke National D</v>
      </c>
      <c r="D53" s="61"/>
      <c r="E53" s="33"/>
      <c r="F53" s="36">
        <f>P63</f>
        <v>3</v>
      </c>
      <c r="G53" s="36">
        <f>T63</f>
        <v>6</v>
      </c>
      <c r="H53" s="33"/>
      <c r="K53" s="6"/>
      <c r="L53" s="6"/>
      <c r="M53" s="4" t="s">
        <v>12</v>
      </c>
      <c r="N53" s="4" t="str">
        <f>N47</f>
        <v>Elisha Leonico</v>
      </c>
      <c r="O53" s="4" t="s">
        <v>13</v>
      </c>
      <c r="P53" s="8" t="str">
        <f>P47</f>
        <v>Jack O'Connor</v>
      </c>
      <c r="Q53" s="41">
        <v>11</v>
      </c>
      <c r="R53" s="41">
        <v>9</v>
      </c>
      <c r="S53" s="42">
        <v>10</v>
      </c>
      <c r="T53" s="42">
        <v>12</v>
      </c>
      <c r="U53" s="43">
        <v>3</v>
      </c>
      <c r="V53" s="43">
        <v>11</v>
      </c>
      <c r="W53" s="44"/>
      <c r="X53" s="44"/>
      <c r="Y53" s="45"/>
      <c r="Z53" s="45"/>
      <c r="AA53" s="4" t="str">
        <f t="shared" si="12"/>
        <v>A</v>
      </c>
      <c r="AB53" s="51">
        <f t="shared" si="13"/>
        <v>1</v>
      </c>
      <c r="AC53" s="51">
        <f t="shared" si="14"/>
        <v>2</v>
      </c>
      <c r="AD53" s="49" t="str">
        <f t="shared" si="15"/>
        <v>H</v>
      </c>
      <c r="AE53" s="49" t="str">
        <f t="shared" si="16"/>
        <v>A</v>
      </c>
      <c r="AF53" s="49" t="str">
        <f t="shared" si="17"/>
        <v>A</v>
      </c>
      <c r="AG53" s="49" t="str">
        <f t="shared" si="18"/>
        <v> </v>
      </c>
      <c r="AH53" s="49" t="str">
        <f t="shared" si="19"/>
        <v> </v>
      </c>
      <c r="AI53" s="53">
        <f t="shared" si="20"/>
        <v>24</v>
      </c>
      <c r="AJ53" s="49">
        <f t="shared" si="21"/>
        <v>32</v>
      </c>
    </row>
    <row r="54" spans="1:36" ht="15.75">
      <c r="A54" s="64"/>
      <c r="B54" s="64"/>
      <c r="C54" s="64"/>
      <c r="D54" s="61"/>
      <c r="E54" s="33"/>
      <c r="F54" s="37"/>
      <c r="G54" s="37"/>
      <c r="H54" s="33"/>
      <c r="K54" s="6"/>
      <c r="L54" s="6"/>
      <c r="M54" s="4" t="s">
        <v>3</v>
      </c>
      <c r="N54" s="4" t="str">
        <f>N45</f>
        <v>Shauna Hegerty</v>
      </c>
      <c r="O54" s="4" t="s">
        <v>9</v>
      </c>
      <c r="P54" s="8" t="str">
        <f>P45</f>
        <v>PJ Duggan</v>
      </c>
      <c r="Q54" s="41">
        <v>7</v>
      </c>
      <c r="R54" s="41">
        <v>11</v>
      </c>
      <c r="S54" s="42">
        <v>3</v>
      </c>
      <c r="T54" s="42">
        <v>11</v>
      </c>
      <c r="U54" s="43">
        <v>3</v>
      </c>
      <c r="V54" s="43">
        <v>11</v>
      </c>
      <c r="W54" s="44"/>
      <c r="X54" s="44"/>
      <c r="Y54" s="45"/>
      <c r="Z54" s="45"/>
      <c r="AA54" s="4" t="str">
        <f t="shared" si="12"/>
        <v>A</v>
      </c>
      <c r="AB54" s="51">
        <f t="shared" si="13"/>
        <v>0</v>
      </c>
      <c r="AC54" s="51">
        <f t="shared" si="14"/>
        <v>3</v>
      </c>
      <c r="AD54" s="49" t="str">
        <f t="shared" si="15"/>
        <v>A</v>
      </c>
      <c r="AE54" s="49" t="str">
        <f t="shared" si="16"/>
        <v>A</v>
      </c>
      <c r="AF54" s="49" t="str">
        <f t="shared" si="17"/>
        <v>A</v>
      </c>
      <c r="AG54" s="49" t="str">
        <f t="shared" si="18"/>
        <v> </v>
      </c>
      <c r="AH54" s="49" t="str">
        <f t="shared" si="19"/>
        <v> </v>
      </c>
      <c r="AI54" s="53">
        <f t="shared" si="20"/>
        <v>13</v>
      </c>
      <c r="AJ54" s="49">
        <f t="shared" si="21"/>
        <v>33</v>
      </c>
    </row>
    <row r="55" spans="1:36" ht="15.75">
      <c r="A55" s="60"/>
      <c r="B55" s="60"/>
      <c r="C55" s="60"/>
      <c r="D55" s="61"/>
      <c r="E55" s="33"/>
      <c r="F55" s="35"/>
      <c r="G55" s="35"/>
      <c r="H55" s="33"/>
      <c r="K55" s="6"/>
      <c r="L55" s="6"/>
      <c r="M55" s="4" t="s">
        <v>10</v>
      </c>
      <c r="N55" s="4" t="str">
        <f>N46</f>
        <v>Patricia DeJesus</v>
      </c>
      <c r="O55" s="4" t="s">
        <v>13</v>
      </c>
      <c r="P55" s="8" t="str">
        <f>P47</f>
        <v>Jack O'Connor</v>
      </c>
      <c r="Q55" s="41">
        <v>7</v>
      </c>
      <c r="R55" s="41">
        <v>11</v>
      </c>
      <c r="S55" s="42">
        <v>3</v>
      </c>
      <c r="T55" s="42">
        <v>11</v>
      </c>
      <c r="U55" s="43">
        <v>3</v>
      </c>
      <c r="V55" s="43">
        <v>11</v>
      </c>
      <c r="W55" s="44"/>
      <c r="X55" s="44"/>
      <c r="Y55" s="45"/>
      <c r="Z55" s="45"/>
      <c r="AA55" s="4" t="str">
        <f t="shared" si="12"/>
        <v>A</v>
      </c>
      <c r="AB55" s="51">
        <f t="shared" si="13"/>
        <v>0</v>
      </c>
      <c r="AC55" s="51">
        <f t="shared" si="14"/>
        <v>3</v>
      </c>
      <c r="AD55" s="49" t="str">
        <f t="shared" si="15"/>
        <v>A</v>
      </c>
      <c r="AE55" s="49" t="str">
        <f t="shared" si="16"/>
        <v>A</v>
      </c>
      <c r="AF55" s="49" t="str">
        <f t="shared" si="17"/>
        <v>A</v>
      </c>
      <c r="AG55" s="49" t="str">
        <f t="shared" si="18"/>
        <v> </v>
      </c>
      <c r="AH55" s="49" t="str">
        <f t="shared" si="19"/>
        <v> </v>
      </c>
      <c r="AI55" s="53">
        <f t="shared" si="20"/>
        <v>13</v>
      </c>
      <c r="AJ55" s="49">
        <f t="shared" si="21"/>
        <v>33</v>
      </c>
    </row>
    <row r="56" spans="1:36" ht="18.75">
      <c r="A56" s="60"/>
      <c r="B56" s="62" t="s">
        <v>23</v>
      </c>
      <c r="C56" s="65"/>
      <c r="D56" s="61"/>
      <c r="E56" s="33"/>
      <c r="F56" s="35"/>
      <c r="G56" s="35"/>
      <c r="H56" s="33"/>
      <c r="K56" s="6"/>
      <c r="L56" s="6"/>
      <c r="M56" s="4" t="s">
        <v>12</v>
      </c>
      <c r="N56" s="4" t="str">
        <f>N47</f>
        <v>Elisha Leonico</v>
      </c>
      <c r="O56" s="4" t="s">
        <v>11</v>
      </c>
      <c r="P56" s="8" t="str">
        <f>P46</f>
        <v>Eoghan Doyle</v>
      </c>
      <c r="Q56" s="41">
        <v>11</v>
      </c>
      <c r="R56" s="41">
        <v>5</v>
      </c>
      <c r="S56" s="42">
        <v>12</v>
      </c>
      <c r="T56" s="42">
        <v>10</v>
      </c>
      <c r="U56" s="43">
        <v>11</v>
      </c>
      <c r="V56" s="43">
        <v>1</v>
      </c>
      <c r="W56" s="44"/>
      <c r="X56" s="44"/>
      <c r="Y56" s="45"/>
      <c r="Z56" s="45"/>
      <c r="AA56" s="4" t="str">
        <f t="shared" si="12"/>
        <v>H</v>
      </c>
      <c r="AB56" s="51">
        <f t="shared" si="13"/>
        <v>3</v>
      </c>
      <c r="AC56" s="51">
        <f t="shared" si="14"/>
        <v>0</v>
      </c>
      <c r="AD56" s="49" t="str">
        <f t="shared" si="15"/>
        <v>H</v>
      </c>
      <c r="AE56" s="49" t="str">
        <f t="shared" si="16"/>
        <v>H</v>
      </c>
      <c r="AF56" s="49" t="str">
        <f t="shared" si="17"/>
        <v>H</v>
      </c>
      <c r="AG56" s="49" t="str">
        <f t="shared" si="18"/>
        <v> </v>
      </c>
      <c r="AH56" s="49" t="str">
        <f t="shared" si="19"/>
        <v> </v>
      </c>
      <c r="AI56" s="53">
        <f t="shared" si="20"/>
        <v>34</v>
      </c>
      <c r="AJ56" s="49">
        <f t="shared" si="21"/>
        <v>16</v>
      </c>
    </row>
    <row r="57" spans="1:36" ht="15.75">
      <c r="A57" s="60"/>
      <c r="B57" s="60"/>
      <c r="C57" s="60"/>
      <c r="D57" s="61"/>
      <c r="E57" s="33"/>
      <c r="F57" s="35"/>
      <c r="G57" s="35"/>
      <c r="H57" s="33"/>
      <c r="K57" s="6"/>
      <c r="L57" s="6"/>
      <c r="M57" s="4" t="s">
        <v>3</v>
      </c>
      <c r="N57" s="4" t="str">
        <f>N45</f>
        <v>Shauna Hegerty</v>
      </c>
      <c r="O57" s="4" t="s">
        <v>13</v>
      </c>
      <c r="P57" s="8" t="str">
        <f>P47</f>
        <v>Jack O'Connor</v>
      </c>
      <c r="Q57" s="41">
        <v>11</v>
      </c>
      <c r="R57" s="41">
        <v>5</v>
      </c>
      <c r="S57" s="42">
        <v>11</v>
      </c>
      <c r="T57" s="42">
        <v>3</v>
      </c>
      <c r="U57" s="43">
        <v>11</v>
      </c>
      <c r="V57" s="43">
        <v>5</v>
      </c>
      <c r="W57" s="44"/>
      <c r="X57" s="44"/>
      <c r="Y57" s="45"/>
      <c r="Z57" s="45"/>
      <c r="AA57" s="4" t="str">
        <f t="shared" si="12"/>
        <v>H</v>
      </c>
      <c r="AB57" s="51">
        <f t="shared" si="13"/>
        <v>3</v>
      </c>
      <c r="AC57" s="51">
        <f t="shared" si="14"/>
        <v>0</v>
      </c>
      <c r="AD57" s="49" t="str">
        <f t="shared" si="15"/>
        <v>H</v>
      </c>
      <c r="AE57" s="49" t="str">
        <f t="shared" si="16"/>
        <v>H</v>
      </c>
      <c r="AF57" s="49" t="str">
        <f t="shared" si="17"/>
        <v>H</v>
      </c>
      <c r="AG57" s="49" t="str">
        <f t="shared" si="18"/>
        <v> </v>
      </c>
      <c r="AH57" s="49" t="str">
        <f t="shared" si="19"/>
        <v> </v>
      </c>
      <c r="AI57" s="53">
        <f t="shared" si="20"/>
        <v>33</v>
      </c>
      <c r="AJ57" s="49">
        <f t="shared" si="21"/>
        <v>13</v>
      </c>
    </row>
    <row r="58" spans="1:36" ht="15.75">
      <c r="A58" s="60" t="str">
        <f>A7</f>
        <v>Rushbrooke National D</v>
      </c>
      <c r="B58" s="60" t="s">
        <v>4</v>
      </c>
      <c r="C58" s="60" t="str">
        <f>A6</f>
        <v>Clogheen Kerry Pike NS D</v>
      </c>
      <c r="D58" s="61"/>
      <c r="E58" s="33"/>
      <c r="F58" s="36">
        <f>P97</f>
        <v>5</v>
      </c>
      <c r="G58" s="36">
        <f>T97</f>
        <v>4</v>
      </c>
      <c r="H58" s="33"/>
      <c r="K58" s="6"/>
      <c r="L58" s="6"/>
      <c r="M58" s="4" t="s">
        <v>10</v>
      </c>
      <c r="N58" s="4" t="str">
        <f>N46</f>
        <v>Patricia DeJesus</v>
      </c>
      <c r="O58" s="4" t="s">
        <v>11</v>
      </c>
      <c r="P58" s="8" t="str">
        <f>P46</f>
        <v>Eoghan Doyle</v>
      </c>
      <c r="Q58" s="41">
        <v>11</v>
      </c>
      <c r="R58" s="41">
        <v>9</v>
      </c>
      <c r="S58" s="42">
        <v>13</v>
      </c>
      <c r="T58" s="42">
        <v>11</v>
      </c>
      <c r="U58" s="43">
        <v>13</v>
      </c>
      <c r="V58" s="43">
        <v>11</v>
      </c>
      <c r="W58" s="44"/>
      <c r="X58" s="44"/>
      <c r="Y58" s="45"/>
      <c r="Z58" s="45"/>
      <c r="AA58" s="4" t="str">
        <f t="shared" si="12"/>
        <v>H</v>
      </c>
      <c r="AB58" s="51">
        <f t="shared" si="13"/>
        <v>3</v>
      </c>
      <c r="AC58" s="51">
        <f t="shared" si="14"/>
        <v>0</v>
      </c>
      <c r="AD58" s="49" t="str">
        <f t="shared" si="15"/>
        <v>H</v>
      </c>
      <c r="AE58" s="49" t="str">
        <f t="shared" si="16"/>
        <v>H</v>
      </c>
      <c r="AF58" s="49" t="str">
        <f t="shared" si="17"/>
        <v>H</v>
      </c>
      <c r="AG58" s="49" t="str">
        <f t="shared" si="18"/>
        <v> </v>
      </c>
      <c r="AH58" s="49" t="str">
        <f t="shared" si="19"/>
        <v> </v>
      </c>
      <c r="AI58" s="53">
        <f t="shared" si="20"/>
        <v>37</v>
      </c>
      <c r="AJ58" s="49">
        <f t="shared" si="21"/>
        <v>31</v>
      </c>
    </row>
    <row r="59" spans="1:36" ht="15.75">
      <c r="A59" s="64"/>
      <c r="B59" s="64"/>
      <c r="C59" s="64"/>
      <c r="D59" s="66"/>
      <c r="E59" s="33"/>
      <c r="F59" s="33"/>
      <c r="G59" s="33"/>
      <c r="H59" s="33"/>
      <c r="K59" s="6"/>
      <c r="L59" s="6"/>
      <c r="M59" s="4" t="s">
        <v>12</v>
      </c>
      <c r="N59" s="4" t="str">
        <f>N47</f>
        <v>Elisha Leonico</v>
      </c>
      <c r="O59" s="4" t="s">
        <v>9</v>
      </c>
      <c r="P59" s="8" t="str">
        <f>P45</f>
        <v>PJ Duggan</v>
      </c>
      <c r="Q59" s="41">
        <v>6</v>
      </c>
      <c r="R59" s="41">
        <v>11</v>
      </c>
      <c r="S59" s="42">
        <v>3</v>
      </c>
      <c r="T59" s="42">
        <v>11</v>
      </c>
      <c r="U59" s="43">
        <v>4</v>
      </c>
      <c r="V59" s="43">
        <v>11</v>
      </c>
      <c r="W59" s="44"/>
      <c r="X59" s="44"/>
      <c r="Y59" s="45"/>
      <c r="Z59" s="45"/>
      <c r="AA59" s="4" t="str">
        <f t="shared" si="12"/>
        <v>A</v>
      </c>
      <c r="AB59" s="51">
        <f t="shared" si="13"/>
        <v>0</v>
      </c>
      <c r="AC59" s="51">
        <f t="shared" si="14"/>
        <v>3</v>
      </c>
      <c r="AD59" s="49" t="str">
        <f t="shared" si="15"/>
        <v>A</v>
      </c>
      <c r="AE59" s="49" t="str">
        <f t="shared" si="16"/>
        <v>A</v>
      </c>
      <c r="AF59" s="49" t="str">
        <f t="shared" si="17"/>
        <v>A</v>
      </c>
      <c r="AG59" s="49" t="str">
        <f t="shared" si="18"/>
        <v> </v>
      </c>
      <c r="AH59" s="49" t="str">
        <f t="shared" si="19"/>
        <v> </v>
      </c>
      <c r="AI59" s="53">
        <f t="shared" si="20"/>
        <v>13</v>
      </c>
      <c r="AJ59" s="49">
        <f t="shared" si="21"/>
        <v>33</v>
      </c>
    </row>
    <row r="60" spans="1:36" ht="15.75">
      <c r="A60" s="33"/>
      <c r="B60" s="33"/>
      <c r="C60" s="33"/>
      <c r="D60" s="33"/>
      <c r="E60" s="33"/>
      <c r="F60" s="33"/>
      <c r="G60" s="33"/>
      <c r="H60" s="33"/>
      <c r="K60" s="6"/>
      <c r="L60" s="6"/>
      <c r="M60" s="6"/>
      <c r="N60" s="6"/>
      <c r="O60" s="6"/>
      <c r="P60" s="6"/>
      <c r="Q60" s="23">
        <f aca="true" t="shared" si="22" ref="Q60:Z60">SUM(Q51:Q59)</f>
        <v>78</v>
      </c>
      <c r="R60" s="23">
        <f t="shared" si="22"/>
        <v>83</v>
      </c>
      <c r="S60" s="23">
        <f t="shared" si="22"/>
        <v>66</v>
      </c>
      <c r="T60" s="23">
        <f t="shared" si="22"/>
        <v>91</v>
      </c>
      <c r="U60" s="23">
        <f t="shared" si="22"/>
        <v>58</v>
      </c>
      <c r="V60" s="23">
        <f t="shared" si="22"/>
        <v>83</v>
      </c>
      <c r="W60" s="23">
        <f t="shared" si="22"/>
        <v>0</v>
      </c>
      <c r="X60" s="23">
        <f t="shared" si="22"/>
        <v>0</v>
      </c>
      <c r="Y60" s="23">
        <f t="shared" si="22"/>
        <v>0</v>
      </c>
      <c r="Z60" s="23">
        <f t="shared" si="22"/>
        <v>0</v>
      </c>
      <c r="AA60" s="6"/>
      <c r="AB60" s="54">
        <f>SUM(AB51:AB59)</f>
        <v>10</v>
      </c>
      <c r="AC60" s="54">
        <f>SUM(AC51:AC59)</f>
        <v>17</v>
      </c>
      <c r="AD60" s="49"/>
      <c r="AE60" s="49"/>
      <c r="AF60" s="49"/>
      <c r="AG60" s="49"/>
      <c r="AH60" s="49"/>
      <c r="AI60" s="49"/>
      <c r="AJ60" s="49"/>
    </row>
    <row r="61" spans="1:36" ht="15.75">
      <c r="A61" s="33"/>
      <c r="B61" s="33"/>
      <c r="C61" s="33"/>
      <c r="D61" s="33"/>
      <c r="E61" s="33"/>
      <c r="F61" s="33"/>
      <c r="G61" s="33"/>
      <c r="H61" s="33"/>
      <c r="K61" s="6"/>
      <c r="L61" s="6"/>
      <c r="M61" s="6"/>
      <c r="N61" s="5" t="s">
        <v>16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49"/>
      <c r="AC61" s="49"/>
      <c r="AD61" s="49"/>
      <c r="AE61" s="49"/>
      <c r="AF61" s="49"/>
      <c r="AG61" s="49"/>
      <c r="AH61" s="49"/>
      <c r="AI61" s="49"/>
      <c r="AJ61" s="49"/>
    </row>
    <row r="62" spans="1:36" ht="15.75">
      <c r="A62" s="33"/>
      <c r="B62" s="33"/>
      <c r="C62" s="33"/>
      <c r="D62" s="33"/>
      <c r="E62" s="33"/>
      <c r="F62" s="33"/>
      <c r="G62" s="33"/>
      <c r="H62" s="33"/>
      <c r="K62" s="6"/>
      <c r="L62" s="6"/>
      <c r="M62" s="6"/>
      <c r="N62" s="6"/>
      <c r="O62" s="6"/>
      <c r="P62" s="6"/>
      <c r="Q62" s="6"/>
      <c r="R62" s="6"/>
      <c r="S62" s="6"/>
      <c r="T62" s="12"/>
      <c r="U62" s="12"/>
      <c r="V62" s="12"/>
      <c r="W62" s="12"/>
      <c r="X62" s="6"/>
      <c r="Y62" s="6"/>
      <c r="Z62" s="6"/>
      <c r="AA62" s="6"/>
      <c r="AB62" s="49"/>
      <c r="AC62" s="49"/>
      <c r="AD62" s="49"/>
      <c r="AE62" s="49"/>
      <c r="AF62" s="49"/>
      <c r="AG62" s="49"/>
      <c r="AH62" s="49"/>
      <c r="AI62" s="49"/>
      <c r="AJ62" s="49"/>
    </row>
    <row r="63" spans="11:36" ht="12.75">
      <c r="K63" s="6"/>
      <c r="L63" s="6"/>
      <c r="M63" s="6"/>
      <c r="N63" s="6"/>
      <c r="O63" s="14" t="s">
        <v>17</v>
      </c>
      <c r="P63" s="25">
        <f>COUNTIF(AA51:AA59,"h")</f>
        <v>3</v>
      </c>
      <c r="Q63" s="6"/>
      <c r="R63" s="24" t="s">
        <v>18</v>
      </c>
      <c r="S63" s="6"/>
      <c r="T63" s="11">
        <f>COUNTIF(AA51:AA59,"A")</f>
        <v>6</v>
      </c>
      <c r="U63" s="6"/>
      <c r="V63" s="6"/>
      <c r="W63" s="6"/>
      <c r="X63" s="6"/>
      <c r="Y63" s="6"/>
      <c r="Z63" s="6"/>
      <c r="AA63" s="6"/>
      <c r="AB63" s="49"/>
      <c r="AC63" s="49"/>
      <c r="AD63" s="49"/>
      <c r="AE63" s="49"/>
      <c r="AF63" s="49"/>
      <c r="AG63" s="49"/>
      <c r="AH63" s="49"/>
      <c r="AI63" s="49"/>
      <c r="AJ63" s="49"/>
    </row>
    <row r="64" spans="11:36" ht="12.75"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49"/>
      <c r="AC64" s="49"/>
      <c r="AD64" s="49"/>
      <c r="AE64" s="49"/>
      <c r="AF64" s="49"/>
      <c r="AG64" s="49"/>
      <c r="AH64" s="49"/>
      <c r="AI64" s="49"/>
      <c r="AJ64" s="49"/>
    </row>
    <row r="65" spans="11:36" ht="12.75">
      <c r="K65" s="6"/>
      <c r="L65" s="6"/>
      <c r="M65" s="6"/>
      <c r="N65" s="12" t="s">
        <v>19</v>
      </c>
      <c r="O65" s="6"/>
      <c r="P65" s="6"/>
      <c r="Q65" s="15"/>
      <c r="R65" s="6"/>
      <c r="S65" s="6"/>
      <c r="T65" s="6"/>
      <c r="U65" s="6"/>
      <c r="V65" s="6"/>
      <c r="W65" s="6"/>
      <c r="X65" s="6"/>
      <c r="Y65" s="6"/>
      <c r="Z65" s="6"/>
      <c r="AA65" s="6"/>
      <c r="AB65" s="49"/>
      <c r="AC65" s="49"/>
      <c r="AD65" s="49"/>
      <c r="AE65" s="49"/>
      <c r="AF65" s="49"/>
      <c r="AG65" s="49"/>
      <c r="AH65" s="49"/>
      <c r="AI65" s="49"/>
      <c r="AJ65" s="49"/>
    </row>
    <row r="66" spans="11:36" ht="12.75"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49"/>
      <c r="AC66" s="49"/>
      <c r="AD66" s="49"/>
      <c r="AE66" s="49"/>
      <c r="AF66" s="49"/>
      <c r="AG66" s="49"/>
      <c r="AH66" s="49"/>
      <c r="AI66" s="49"/>
      <c r="AJ66" s="49"/>
    </row>
    <row r="67" spans="11:36" ht="12.75">
      <c r="K67" s="6"/>
      <c r="L67" s="6"/>
      <c r="M67" s="6"/>
      <c r="N67" s="12" t="s">
        <v>20</v>
      </c>
      <c r="O67" s="6"/>
      <c r="P67" s="6"/>
      <c r="Q67" s="6"/>
      <c r="R67" s="12" t="s">
        <v>21</v>
      </c>
      <c r="S67" s="12"/>
      <c r="T67" s="12"/>
      <c r="U67" s="12"/>
      <c r="V67" s="12"/>
      <c r="W67" s="12"/>
      <c r="X67" s="6"/>
      <c r="Y67" s="6"/>
      <c r="Z67" s="6"/>
      <c r="AA67" s="6"/>
      <c r="AB67" s="49"/>
      <c r="AC67" s="49"/>
      <c r="AD67" s="49"/>
      <c r="AE67" s="49"/>
      <c r="AF67" s="49"/>
      <c r="AG67" s="49"/>
      <c r="AH67" s="49"/>
      <c r="AI67" s="49"/>
      <c r="AJ67" s="49"/>
    </row>
    <row r="68" spans="11:12" ht="12.75">
      <c r="K68" s="6"/>
      <c r="L68" s="6"/>
    </row>
    <row r="69" spans="11:12" ht="12.75">
      <c r="K69" s="6"/>
      <c r="L69" s="6"/>
    </row>
    <row r="70" spans="11:36" ht="12.75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49"/>
      <c r="AC70" s="49"/>
      <c r="AD70" s="49"/>
      <c r="AE70" s="49"/>
      <c r="AF70" s="49"/>
      <c r="AG70" s="49"/>
      <c r="AH70" s="49"/>
      <c r="AI70" s="49"/>
      <c r="AJ70" s="49"/>
    </row>
    <row r="71" spans="11:34" ht="12.75">
      <c r="K71" s="6"/>
      <c r="L71" s="6"/>
      <c r="M71" s="6"/>
      <c r="N71" s="12" t="str">
        <f>+N2</f>
        <v>Munster Table Tennis Association School's League 2012/13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49"/>
      <c r="AC71" s="49"/>
      <c r="AD71" s="49"/>
      <c r="AE71" s="49"/>
      <c r="AF71" s="49"/>
      <c r="AG71" s="49"/>
      <c r="AH71" s="49"/>
    </row>
    <row r="72" spans="11:34" ht="12.75">
      <c r="K72" s="6"/>
      <c r="L72" s="6"/>
      <c r="M72" s="6"/>
      <c r="N72" s="6"/>
      <c r="O72" s="6"/>
      <c r="P72" s="12"/>
      <c r="Q72" s="12"/>
      <c r="R72" s="12"/>
      <c r="S72" s="12"/>
      <c r="T72" s="12"/>
      <c r="U72" s="12"/>
      <c r="V72" s="12"/>
      <c r="W72" s="12"/>
      <c r="X72" s="6"/>
      <c r="Y72" s="6"/>
      <c r="Z72" s="6"/>
      <c r="AA72" s="6"/>
      <c r="AB72" s="49"/>
      <c r="AC72" s="49"/>
      <c r="AD72" s="49"/>
      <c r="AE72" s="49"/>
      <c r="AF72" s="49"/>
      <c r="AG72" s="49"/>
      <c r="AH72" s="49"/>
    </row>
    <row r="73" spans="11:36" ht="12.75">
      <c r="K73" s="16"/>
      <c r="L73" s="16"/>
      <c r="M73" s="6"/>
      <c r="N73" s="12"/>
      <c r="O73" s="12" t="s">
        <v>6</v>
      </c>
      <c r="P73" s="12"/>
      <c r="Q73" s="12"/>
      <c r="R73" s="12"/>
      <c r="S73" s="12"/>
      <c r="T73" s="12"/>
      <c r="U73" s="12"/>
      <c r="V73" s="12"/>
      <c r="W73" s="12"/>
      <c r="X73" s="6"/>
      <c r="Y73" s="6"/>
      <c r="Z73" s="6"/>
      <c r="AA73" s="6"/>
      <c r="AB73" s="49"/>
      <c r="AC73" s="49"/>
      <c r="AD73" s="49"/>
      <c r="AE73" s="49"/>
      <c r="AF73" s="49"/>
      <c r="AG73" s="49"/>
      <c r="AH73" s="49"/>
      <c r="AI73" s="55"/>
      <c r="AJ73" s="55"/>
    </row>
    <row r="74" spans="11:36" ht="12.75">
      <c r="K74" s="16"/>
      <c r="L74" s="16"/>
      <c r="M74" s="6"/>
      <c r="N74" s="12" t="str">
        <f>B2</f>
        <v>DIVISION 8</v>
      </c>
      <c r="O74" s="12"/>
      <c r="P74" s="12"/>
      <c r="Q74" s="12" t="str">
        <f>B56</f>
        <v>Round 3</v>
      </c>
      <c r="R74" s="12"/>
      <c r="S74" s="12"/>
      <c r="T74" s="12"/>
      <c r="U74" s="12"/>
      <c r="V74" s="12"/>
      <c r="W74" s="12"/>
      <c r="X74" s="6"/>
      <c r="Y74" s="6"/>
      <c r="Z74" s="6"/>
      <c r="AA74" s="6"/>
      <c r="AB74" s="49"/>
      <c r="AC74" s="49"/>
      <c r="AD74" s="49"/>
      <c r="AE74" s="49"/>
      <c r="AF74" s="49"/>
      <c r="AG74" s="49"/>
      <c r="AH74" s="49"/>
      <c r="AI74" s="55"/>
      <c r="AJ74" s="55"/>
    </row>
    <row r="75" spans="11:36" ht="12.75">
      <c r="K75" s="1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0"/>
      <c r="AC75" s="49"/>
      <c r="AD75" s="49"/>
      <c r="AE75" s="49"/>
      <c r="AF75" s="49"/>
      <c r="AG75" s="49"/>
      <c r="AH75" s="49"/>
      <c r="AI75" s="55"/>
      <c r="AJ75" s="55"/>
    </row>
    <row r="76" spans="11:36" ht="12.75">
      <c r="K76" s="1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0"/>
      <c r="AC76" s="49"/>
      <c r="AD76" s="49"/>
      <c r="AE76" s="49"/>
      <c r="AF76" s="49"/>
      <c r="AG76" s="49"/>
      <c r="AH76" s="49"/>
      <c r="AI76" s="55"/>
      <c r="AJ76" s="55"/>
    </row>
    <row r="77" spans="11:36" ht="12.75">
      <c r="K77" s="16"/>
      <c r="M77" s="5"/>
      <c r="N77" s="5" t="s">
        <v>7</v>
      </c>
      <c r="O77" s="5"/>
      <c r="P77" s="5" t="s">
        <v>8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0"/>
      <c r="AC77" s="49"/>
      <c r="AD77" s="49"/>
      <c r="AE77" s="49"/>
      <c r="AF77" s="49"/>
      <c r="AG77" s="49"/>
      <c r="AH77" s="49"/>
      <c r="AI77" s="55"/>
      <c r="AJ77" s="55"/>
    </row>
    <row r="78" spans="11:36" ht="12.75">
      <c r="K78" s="16"/>
      <c r="L78" s="16"/>
      <c r="M78" s="5"/>
      <c r="N78" s="13" t="str">
        <f>A7</f>
        <v>Rushbrooke National D</v>
      </c>
      <c r="O78" s="5"/>
      <c r="P78" s="13" t="str">
        <f>A6</f>
        <v>Clogheen Kerry Pike NS D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0"/>
      <c r="AC78" s="49"/>
      <c r="AD78" s="49"/>
      <c r="AE78" s="49"/>
      <c r="AF78" s="49"/>
      <c r="AG78" s="49"/>
      <c r="AH78" s="49"/>
      <c r="AI78" s="55"/>
      <c r="AJ78" s="55"/>
    </row>
    <row r="79" spans="11:36" ht="12.75">
      <c r="K79" s="1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49"/>
      <c r="AC79" s="49"/>
      <c r="AD79" s="49"/>
      <c r="AE79" s="49"/>
      <c r="AF79" s="49"/>
      <c r="AG79" s="49"/>
      <c r="AH79" s="49"/>
      <c r="AI79" s="55"/>
      <c r="AJ79" s="55"/>
    </row>
    <row r="80" spans="11:36" ht="12.75">
      <c r="K80" s="16"/>
      <c r="L80" s="6"/>
      <c r="M80" s="4" t="s">
        <v>3</v>
      </c>
      <c r="N80" s="4" t="str">
        <f>C7</f>
        <v>PJ Duggan</v>
      </c>
      <c r="O80" s="8" t="s">
        <v>9</v>
      </c>
      <c r="P80" s="4" t="str">
        <f>C6</f>
        <v>Dylan O'Callaghan</v>
      </c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49"/>
      <c r="AC80" s="49"/>
      <c r="AD80" s="49"/>
      <c r="AE80" s="49"/>
      <c r="AF80" s="49"/>
      <c r="AG80" s="49"/>
      <c r="AH80" s="49"/>
      <c r="AI80" s="55"/>
      <c r="AJ80" s="55"/>
    </row>
    <row r="81" spans="11:36" ht="12.75">
      <c r="K81" s="16"/>
      <c r="L81" s="6"/>
      <c r="M81" s="4" t="s">
        <v>10</v>
      </c>
      <c r="N81" s="4" t="str">
        <f>E7</f>
        <v>Eoghan Doyle</v>
      </c>
      <c r="O81" s="8" t="s">
        <v>11</v>
      </c>
      <c r="P81" s="4" t="str">
        <f>E6</f>
        <v>Jessica Sheahan</v>
      </c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49"/>
      <c r="AC81" s="49"/>
      <c r="AD81" s="49"/>
      <c r="AE81" s="49"/>
      <c r="AF81" s="49"/>
      <c r="AG81" s="49"/>
      <c r="AH81" s="49"/>
      <c r="AI81" s="55"/>
      <c r="AJ81" s="55"/>
    </row>
    <row r="82" spans="11:36" ht="12.75">
      <c r="K82" s="16"/>
      <c r="L82" s="6"/>
      <c r="M82" s="4" t="s">
        <v>12</v>
      </c>
      <c r="N82" s="4" t="str">
        <f>H7</f>
        <v>Jack O'Connor</v>
      </c>
      <c r="O82" s="8" t="s">
        <v>13</v>
      </c>
      <c r="P82" s="4" t="str">
        <f>H6</f>
        <v>Gabrielle De 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49"/>
      <c r="AC82" s="49"/>
      <c r="AD82" s="49"/>
      <c r="AE82" s="49"/>
      <c r="AF82" s="49"/>
      <c r="AG82" s="49"/>
      <c r="AH82" s="49"/>
      <c r="AI82" s="49"/>
      <c r="AJ82" s="49"/>
    </row>
    <row r="83" spans="11:37" ht="12.75">
      <c r="K83" s="16"/>
      <c r="L83" s="6"/>
      <c r="M83" s="6"/>
      <c r="N83" s="6"/>
      <c r="O83" s="6"/>
      <c r="P83" s="6"/>
      <c r="Q83" s="6"/>
      <c r="R83" s="6"/>
      <c r="S83" s="6"/>
      <c r="T83" s="5" t="s">
        <v>14</v>
      </c>
      <c r="U83" s="6"/>
      <c r="V83" s="6"/>
      <c r="W83" s="6"/>
      <c r="X83" s="6"/>
      <c r="Y83" s="6"/>
      <c r="Z83" s="6"/>
      <c r="AA83" s="11" t="s">
        <v>15</v>
      </c>
      <c r="AB83" s="51"/>
      <c r="AC83" s="49"/>
      <c r="AD83" s="49"/>
      <c r="AE83" s="49"/>
      <c r="AF83" s="49"/>
      <c r="AG83" s="49"/>
      <c r="AH83" s="49"/>
      <c r="AI83" s="49"/>
      <c r="AJ83" s="49"/>
      <c r="AK83" s="6"/>
    </row>
    <row r="84" spans="11:37" ht="12.75">
      <c r="K84" s="16"/>
      <c r="L84" s="6"/>
      <c r="M84" s="5"/>
      <c r="N84" s="5" t="s">
        <v>7</v>
      </c>
      <c r="O84" s="5"/>
      <c r="P84" s="5" t="s">
        <v>8</v>
      </c>
      <c r="Q84" s="11"/>
      <c r="R84" s="11"/>
      <c r="S84" s="5"/>
      <c r="T84" s="6"/>
      <c r="U84" s="5"/>
      <c r="V84" s="5"/>
      <c r="W84" s="6"/>
      <c r="X84" s="5"/>
      <c r="Y84" s="5"/>
      <c r="Z84" s="5"/>
      <c r="AA84" s="6"/>
      <c r="AB84" s="49"/>
      <c r="AC84" s="49"/>
      <c r="AD84" s="49"/>
      <c r="AE84" s="49"/>
      <c r="AF84" s="49"/>
      <c r="AG84" s="49"/>
      <c r="AH84" s="49"/>
      <c r="AI84" s="49"/>
      <c r="AJ84" s="49"/>
      <c r="AK84" s="6"/>
    </row>
    <row r="85" spans="11:37" ht="12.75">
      <c r="K85" s="16"/>
      <c r="L85" s="6"/>
      <c r="M85" s="5"/>
      <c r="N85" s="5"/>
      <c r="O85" s="5"/>
      <c r="P85" s="5"/>
      <c r="Q85" s="26" t="s">
        <v>26</v>
      </c>
      <c r="R85" s="26"/>
      <c r="S85" s="26" t="s">
        <v>27</v>
      </c>
      <c r="T85" s="26"/>
      <c r="U85" s="26" t="s">
        <v>28</v>
      </c>
      <c r="V85" s="26"/>
      <c r="W85" s="26" t="s">
        <v>30</v>
      </c>
      <c r="X85" s="26"/>
      <c r="Y85" s="26" t="s">
        <v>29</v>
      </c>
      <c r="Z85" s="26"/>
      <c r="AA85" s="4" t="s">
        <v>25</v>
      </c>
      <c r="AB85" s="51"/>
      <c r="AC85" s="49"/>
      <c r="AD85" s="49"/>
      <c r="AE85" s="49"/>
      <c r="AF85" s="49"/>
      <c r="AG85" s="49"/>
      <c r="AH85" s="49"/>
      <c r="AI85" s="49"/>
      <c r="AJ85" s="49"/>
      <c r="AK85" s="6"/>
    </row>
    <row r="86" spans="11:36" ht="21" customHeight="1">
      <c r="K86" s="16"/>
      <c r="L86" s="6"/>
      <c r="M86" s="4" t="s">
        <v>3</v>
      </c>
      <c r="N86" s="4" t="str">
        <f>N80</f>
        <v>PJ Duggan</v>
      </c>
      <c r="O86" s="4" t="s">
        <v>11</v>
      </c>
      <c r="P86" s="8" t="str">
        <f>P81</f>
        <v>Jessica Sheahan</v>
      </c>
      <c r="Q86" s="41">
        <v>11</v>
      </c>
      <c r="R86" s="41">
        <v>3</v>
      </c>
      <c r="S86" s="42">
        <v>11</v>
      </c>
      <c r="T86" s="42">
        <v>8</v>
      </c>
      <c r="U86" s="43">
        <v>11</v>
      </c>
      <c r="V86" s="43">
        <v>3</v>
      </c>
      <c r="W86" s="44"/>
      <c r="X86" s="44"/>
      <c r="Y86" s="45"/>
      <c r="Z86" s="45"/>
      <c r="AA86" s="4" t="str">
        <f aca="true" t="shared" si="23" ref="AA86:AA94">IF(AB86+AC86&gt;0,IF(AB86&gt;AC86,"H","A")," ")</f>
        <v>H</v>
      </c>
      <c r="AB86" s="51">
        <f aca="true" t="shared" si="24" ref="AB86:AB94">COUNTIF($AD86:$AH86,"H")</f>
        <v>3</v>
      </c>
      <c r="AC86" s="51">
        <f aca="true" t="shared" si="25" ref="AC86:AC94">COUNTIF($AD86:$AH86,"A")</f>
        <v>0</v>
      </c>
      <c r="AD86" s="49" t="str">
        <f aca="true" t="shared" si="26" ref="AD86:AD94">IF(Q86+R86&gt;0,IF(Q86&gt;R86,"H","A")," ")</f>
        <v>H</v>
      </c>
      <c r="AE86" s="49" t="str">
        <f aca="true" t="shared" si="27" ref="AE86:AE94">IF(S86+T86&gt;0,IF(S86&gt;T86,"H","A")," ")</f>
        <v>H</v>
      </c>
      <c r="AF86" s="49" t="str">
        <f aca="true" t="shared" si="28" ref="AF86:AF94">IF(U86+V86&gt;0,IF(U86&gt;V86,"H","A")," ")</f>
        <v>H</v>
      </c>
      <c r="AG86" s="49" t="str">
        <f aca="true" t="shared" si="29" ref="AG86:AG94">IF(W86+X86&gt;0,IF(W86&gt;X86,"H","A")," ")</f>
        <v> </v>
      </c>
      <c r="AH86" s="49" t="str">
        <f aca="true" t="shared" si="30" ref="AH86:AH94">IF(Y86+Z86&gt;0,IF(Y86&gt;Z86,"H","A")," ")</f>
        <v> </v>
      </c>
      <c r="AI86" s="53">
        <f aca="true" t="shared" si="31" ref="AI86:AI94">+Q86+S86+U86+W86+Y86</f>
        <v>33</v>
      </c>
      <c r="AJ86" s="49">
        <f aca="true" t="shared" si="32" ref="AJ86:AJ94">+R86+T86+V86+X86+Z86</f>
        <v>14</v>
      </c>
    </row>
    <row r="87" spans="11:36" ht="21" customHeight="1">
      <c r="K87" s="16"/>
      <c r="L87" s="6"/>
      <c r="M87" s="4" t="s">
        <v>10</v>
      </c>
      <c r="N87" s="4" t="str">
        <f>N81</f>
        <v>Eoghan Doyle</v>
      </c>
      <c r="O87" s="4" t="s">
        <v>9</v>
      </c>
      <c r="P87" s="8" t="str">
        <f>P80</f>
        <v>Dylan O'Callaghan</v>
      </c>
      <c r="Q87" s="41">
        <v>5</v>
      </c>
      <c r="R87" s="41">
        <v>11</v>
      </c>
      <c r="S87" s="42">
        <v>4</v>
      </c>
      <c r="T87" s="42">
        <v>11</v>
      </c>
      <c r="U87" s="43">
        <v>3</v>
      </c>
      <c r="V87" s="43">
        <v>11</v>
      </c>
      <c r="W87" s="44"/>
      <c r="X87" s="44"/>
      <c r="Y87" s="45"/>
      <c r="Z87" s="45"/>
      <c r="AA87" s="4" t="str">
        <f t="shared" si="23"/>
        <v>A</v>
      </c>
      <c r="AB87" s="51">
        <f t="shared" si="24"/>
        <v>0</v>
      </c>
      <c r="AC87" s="51">
        <f t="shared" si="25"/>
        <v>3</v>
      </c>
      <c r="AD87" s="49" t="str">
        <f t="shared" si="26"/>
        <v>A</v>
      </c>
      <c r="AE87" s="49" t="str">
        <f t="shared" si="27"/>
        <v>A</v>
      </c>
      <c r="AF87" s="49" t="str">
        <f t="shared" si="28"/>
        <v>A</v>
      </c>
      <c r="AG87" s="49" t="str">
        <f t="shared" si="29"/>
        <v> </v>
      </c>
      <c r="AH87" s="49" t="str">
        <f t="shared" si="30"/>
        <v> </v>
      </c>
      <c r="AI87" s="53">
        <f t="shared" si="31"/>
        <v>12</v>
      </c>
      <c r="AJ87" s="49">
        <f t="shared" si="32"/>
        <v>33</v>
      </c>
    </row>
    <row r="88" spans="11:40" ht="21" customHeight="1">
      <c r="K88" s="16"/>
      <c r="L88" s="6"/>
      <c r="M88" s="4" t="s">
        <v>12</v>
      </c>
      <c r="N88" s="4" t="str">
        <f>N82</f>
        <v>Jack O'Connor</v>
      </c>
      <c r="O88" s="4" t="s">
        <v>13</v>
      </c>
      <c r="P88" s="8" t="str">
        <f>P82</f>
        <v>Gabrielle De </v>
      </c>
      <c r="Q88" s="41">
        <v>11</v>
      </c>
      <c r="R88" s="41">
        <v>8</v>
      </c>
      <c r="S88" s="42">
        <v>11</v>
      </c>
      <c r="T88" s="42">
        <v>5</v>
      </c>
      <c r="U88" s="43">
        <v>11</v>
      </c>
      <c r="V88" s="43">
        <v>0</v>
      </c>
      <c r="W88" s="44"/>
      <c r="X88" s="44"/>
      <c r="Y88" s="45"/>
      <c r="Z88" s="45"/>
      <c r="AA88" s="4" t="str">
        <f t="shared" si="23"/>
        <v>H</v>
      </c>
      <c r="AB88" s="51">
        <f t="shared" si="24"/>
        <v>3</v>
      </c>
      <c r="AC88" s="51">
        <f t="shared" si="25"/>
        <v>0</v>
      </c>
      <c r="AD88" s="49" t="str">
        <f t="shared" si="26"/>
        <v>H</v>
      </c>
      <c r="AE88" s="49" t="str">
        <f t="shared" si="27"/>
        <v>H</v>
      </c>
      <c r="AF88" s="49" t="str">
        <f t="shared" si="28"/>
        <v>H</v>
      </c>
      <c r="AG88" s="49" t="str">
        <f t="shared" si="29"/>
        <v> </v>
      </c>
      <c r="AH88" s="49" t="str">
        <f t="shared" si="30"/>
        <v> </v>
      </c>
      <c r="AI88" s="53">
        <f t="shared" si="31"/>
        <v>33</v>
      </c>
      <c r="AJ88" s="49">
        <f t="shared" si="32"/>
        <v>13</v>
      </c>
      <c r="AL88" s="6"/>
      <c r="AM88" s="6"/>
      <c r="AN88" s="6"/>
    </row>
    <row r="89" spans="11:40" ht="21" customHeight="1">
      <c r="K89" s="16"/>
      <c r="L89" s="6"/>
      <c r="M89" s="4" t="s">
        <v>3</v>
      </c>
      <c r="N89" s="4" t="str">
        <f>N80</f>
        <v>PJ Duggan</v>
      </c>
      <c r="O89" s="4" t="s">
        <v>9</v>
      </c>
      <c r="P89" s="8" t="str">
        <f>P80</f>
        <v>Dylan O'Callaghan</v>
      </c>
      <c r="Q89" s="41">
        <v>11</v>
      </c>
      <c r="R89" s="41">
        <v>6</v>
      </c>
      <c r="S89" s="42">
        <v>9</v>
      </c>
      <c r="T89" s="42">
        <v>11</v>
      </c>
      <c r="U89" s="43">
        <v>11</v>
      </c>
      <c r="V89" s="43">
        <v>5</v>
      </c>
      <c r="W89" s="44">
        <v>11</v>
      </c>
      <c r="X89" s="44">
        <v>8</v>
      </c>
      <c r="Y89" s="45"/>
      <c r="Z89" s="45"/>
      <c r="AA89" s="4" t="str">
        <f t="shared" si="23"/>
        <v>H</v>
      </c>
      <c r="AB89" s="51">
        <f t="shared" si="24"/>
        <v>3</v>
      </c>
      <c r="AC89" s="51">
        <f t="shared" si="25"/>
        <v>1</v>
      </c>
      <c r="AD89" s="49" t="str">
        <f t="shared" si="26"/>
        <v>H</v>
      </c>
      <c r="AE89" s="49" t="str">
        <f t="shared" si="27"/>
        <v>A</v>
      </c>
      <c r="AF89" s="49" t="str">
        <f t="shared" si="28"/>
        <v>H</v>
      </c>
      <c r="AG89" s="49" t="str">
        <f t="shared" si="29"/>
        <v>H</v>
      </c>
      <c r="AH89" s="49" t="str">
        <f t="shared" si="30"/>
        <v> </v>
      </c>
      <c r="AI89" s="53">
        <f t="shared" si="31"/>
        <v>42</v>
      </c>
      <c r="AJ89" s="49">
        <f t="shared" si="32"/>
        <v>30</v>
      </c>
      <c r="AL89" s="6"/>
      <c r="AM89" s="6"/>
      <c r="AN89" s="6"/>
    </row>
    <row r="90" spans="11:40" ht="21" customHeight="1">
      <c r="K90" s="16"/>
      <c r="L90" s="6"/>
      <c r="M90" s="4" t="s">
        <v>10</v>
      </c>
      <c r="N90" s="4" t="str">
        <f>N81</f>
        <v>Eoghan Doyle</v>
      </c>
      <c r="O90" s="4" t="s">
        <v>13</v>
      </c>
      <c r="P90" s="8" t="str">
        <f>P82</f>
        <v>Gabrielle De </v>
      </c>
      <c r="Q90" s="41">
        <v>10</v>
      </c>
      <c r="R90" s="41">
        <v>12</v>
      </c>
      <c r="S90" s="42">
        <v>3</v>
      </c>
      <c r="T90" s="42">
        <v>11</v>
      </c>
      <c r="U90" s="43">
        <v>3</v>
      </c>
      <c r="V90" s="43">
        <v>11</v>
      </c>
      <c r="W90" s="44"/>
      <c r="X90" s="44"/>
      <c r="Y90" s="45"/>
      <c r="Z90" s="45"/>
      <c r="AA90" s="4" t="str">
        <f t="shared" si="23"/>
        <v>A</v>
      </c>
      <c r="AB90" s="51">
        <f t="shared" si="24"/>
        <v>0</v>
      </c>
      <c r="AC90" s="51">
        <f t="shared" si="25"/>
        <v>3</v>
      </c>
      <c r="AD90" s="49" t="str">
        <f t="shared" si="26"/>
        <v>A</v>
      </c>
      <c r="AE90" s="49" t="str">
        <f t="shared" si="27"/>
        <v>A</v>
      </c>
      <c r="AF90" s="49" t="str">
        <f t="shared" si="28"/>
        <v>A</v>
      </c>
      <c r="AG90" s="49" t="str">
        <f t="shared" si="29"/>
        <v> </v>
      </c>
      <c r="AH90" s="49" t="str">
        <f t="shared" si="30"/>
        <v> </v>
      </c>
      <c r="AI90" s="53">
        <f t="shared" si="31"/>
        <v>16</v>
      </c>
      <c r="AJ90" s="49">
        <f t="shared" si="32"/>
        <v>34</v>
      </c>
      <c r="AL90" s="6"/>
      <c r="AM90" s="6"/>
      <c r="AN90" s="6"/>
    </row>
    <row r="91" spans="11:36" ht="21" customHeight="1">
      <c r="K91" s="16"/>
      <c r="L91" s="6"/>
      <c r="M91" s="4" t="s">
        <v>12</v>
      </c>
      <c r="N91" s="4" t="str">
        <f>N82</f>
        <v>Jack O'Connor</v>
      </c>
      <c r="O91" s="4" t="s">
        <v>11</v>
      </c>
      <c r="P91" s="8" t="str">
        <f>P81</f>
        <v>Jessica Sheahan</v>
      </c>
      <c r="Q91" s="41">
        <v>12</v>
      </c>
      <c r="R91" s="41">
        <v>14</v>
      </c>
      <c r="S91" s="42">
        <v>12</v>
      </c>
      <c r="T91" s="42">
        <v>14</v>
      </c>
      <c r="U91" s="43">
        <v>11</v>
      </c>
      <c r="V91" s="43">
        <v>8</v>
      </c>
      <c r="W91" s="44">
        <v>9</v>
      </c>
      <c r="X91" s="44">
        <v>11</v>
      </c>
      <c r="Y91" s="45"/>
      <c r="Z91" s="45"/>
      <c r="AA91" s="4" t="str">
        <f t="shared" si="23"/>
        <v>A</v>
      </c>
      <c r="AB91" s="51">
        <f t="shared" si="24"/>
        <v>1</v>
      </c>
      <c r="AC91" s="51">
        <f t="shared" si="25"/>
        <v>3</v>
      </c>
      <c r="AD91" s="49" t="str">
        <f t="shared" si="26"/>
        <v>A</v>
      </c>
      <c r="AE91" s="49" t="str">
        <f t="shared" si="27"/>
        <v>A</v>
      </c>
      <c r="AF91" s="49" t="str">
        <f t="shared" si="28"/>
        <v>H</v>
      </c>
      <c r="AG91" s="49" t="str">
        <f t="shared" si="29"/>
        <v>A</v>
      </c>
      <c r="AH91" s="49" t="str">
        <f t="shared" si="30"/>
        <v> </v>
      </c>
      <c r="AI91" s="53">
        <f t="shared" si="31"/>
        <v>44</v>
      </c>
      <c r="AJ91" s="49">
        <f t="shared" si="32"/>
        <v>47</v>
      </c>
    </row>
    <row r="92" spans="1:40" s="7" customFormat="1" ht="21" customHeight="1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16"/>
      <c r="L92" s="6"/>
      <c r="M92" s="4" t="s">
        <v>3</v>
      </c>
      <c r="N92" s="4" t="str">
        <f>N80</f>
        <v>PJ Duggan</v>
      </c>
      <c r="O92" s="4" t="s">
        <v>13</v>
      </c>
      <c r="P92" s="8" t="str">
        <f>P82</f>
        <v>Gabrielle De </v>
      </c>
      <c r="Q92" s="41">
        <v>11</v>
      </c>
      <c r="R92" s="41">
        <v>4</v>
      </c>
      <c r="S92" s="42">
        <v>11</v>
      </c>
      <c r="T92" s="42">
        <v>3</v>
      </c>
      <c r="U92" s="43">
        <v>11</v>
      </c>
      <c r="V92" s="43">
        <v>0</v>
      </c>
      <c r="W92" s="44"/>
      <c r="X92" s="44"/>
      <c r="Y92" s="45"/>
      <c r="Z92" s="45"/>
      <c r="AA92" s="4" t="str">
        <f t="shared" si="23"/>
        <v>H</v>
      </c>
      <c r="AB92" s="51">
        <f t="shared" si="24"/>
        <v>3</v>
      </c>
      <c r="AC92" s="51">
        <f t="shared" si="25"/>
        <v>0</v>
      </c>
      <c r="AD92" s="49" t="str">
        <f t="shared" si="26"/>
        <v>H</v>
      </c>
      <c r="AE92" s="49" t="str">
        <f t="shared" si="27"/>
        <v>H</v>
      </c>
      <c r="AF92" s="49" t="str">
        <f t="shared" si="28"/>
        <v>H</v>
      </c>
      <c r="AG92" s="49" t="str">
        <f t="shared" si="29"/>
        <v> </v>
      </c>
      <c r="AH92" s="49" t="str">
        <f t="shared" si="30"/>
        <v> </v>
      </c>
      <c r="AI92" s="53">
        <f t="shared" si="31"/>
        <v>33</v>
      </c>
      <c r="AJ92" s="49">
        <f t="shared" si="32"/>
        <v>7</v>
      </c>
      <c r="AK92"/>
      <c r="AL92"/>
      <c r="AM92"/>
      <c r="AN92"/>
    </row>
    <row r="93" spans="1:36" ht="21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16"/>
      <c r="L93" s="6"/>
      <c r="M93" s="4" t="s">
        <v>10</v>
      </c>
      <c r="N93" s="4" t="str">
        <f>N81</f>
        <v>Eoghan Doyle</v>
      </c>
      <c r="O93" s="4" t="s">
        <v>11</v>
      </c>
      <c r="P93" s="8" t="str">
        <f>P81</f>
        <v>Jessica Sheahan</v>
      </c>
      <c r="Q93" s="41">
        <v>4</v>
      </c>
      <c r="R93" s="41">
        <v>11</v>
      </c>
      <c r="S93" s="42">
        <v>1</v>
      </c>
      <c r="T93" s="42">
        <v>11</v>
      </c>
      <c r="U93" s="43">
        <v>0</v>
      </c>
      <c r="V93" s="43">
        <v>11</v>
      </c>
      <c r="W93" s="44"/>
      <c r="X93" s="44"/>
      <c r="Y93" s="45"/>
      <c r="Z93" s="45"/>
      <c r="AA93" s="4" t="str">
        <f t="shared" si="23"/>
        <v>A</v>
      </c>
      <c r="AB93" s="51">
        <f t="shared" si="24"/>
        <v>0</v>
      </c>
      <c r="AC93" s="51">
        <f t="shared" si="25"/>
        <v>3</v>
      </c>
      <c r="AD93" s="49" t="str">
        <f t="shared" si="26"/>
        <v>A</v>
      </c>
      <c r="AE93" s="49" t="str">
        <f t="shared" si="27"/>
        <v>A</v>
      </c>
      <c r="AF93" s="49" t="str">
        <f t="shared" si="28"/>
        <v>A</v>
      </c>
      <c r="AG93" s="49" t="str">
        <f t="shared" si="29"/>
        <v> </v>
      </c>
      <c r="AH93" s="49" t="str">
        <f t="shared" si="30"/>
        <v> </v>
      </c>
      <c r="AI93" s="53">
        <f t="shared" si="31"/>
        <v>5</v>
      </c>
      <c r="AJ93" s="49">
        <f t="shared" si="32"/>
        <v>33</v>
      </c>
    </row>
    <row r="94" spans="1:36" ht="2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16"/>
      <c r="L94" s="6"/>
      <c r="M94" s="4" t="s">
        <v>12</v>
      </c>
      <c r="N94" s="4" t="str">
        <f>N82</f>
        <v>Jack O'Connor</v>
      </c>
      <c r="O94" s="4" t="s">
        <v>9</v>
      </c>
      <c r="P94" s="8" t="str">
        <f>P80</f>
        <v>Dylan O'Callaghan</v>
      </c>
      <c r="Q94" s="41">
        <v>11</v>
      </c>
      <c r="R94" s="41">
        <v>5</v>
      </c>
      <c r="S94" s="42">
        <v>11</v>
      </c>
      <c r="T94" s="42">
        <v>8</v>
      </c>
      <c r="U94" s="43">
        <v>12</v>
      </c>
      <c r="V94" s="43">
        <v>10</v>
      </c>
      <c r="W94" s="44">
        <v>11</v>
      </c>
      <c r="X94" s="44">
        <v>9</v>
      </c>
      <c r="Y94" s="45"/>
      <c r="Z94" s="45"/>
      <c r="AA94" s="4" t="str">
        <f t="shared" si="23"/>
        <v>H</v>
      </c>
      <c r="AB94" s="51">
        <f t="shared" si="24"/>
        <v>4</v>
      </c>
      <c r="AC94" s="51">
        <f t="shared" si="25"/>
        <v>0</v>
      </c>
      <c r="AD94" s="49" t="str">
        <f t="shared" si="26"/>
        <v>H</v>
      </c>
      <c r="AE94" s="49" t="str">
        <f t="shared" si="27"/>
        <v>H</v>
      </c>
      <c r="AF94" s="49" t="str">
        <f t="shared" si="28"/>
        <v>H</v>
      </c>
      <c r="AG94" s="49" t="str">
        <f t="shared" si="29"/>
        <v>H</v>
      </c>
      <c r="AH94" s="49" t="str">
        <f t="shared" si="30"/>
        <v> </v>
      </c>
      <c r="AI94" s="53">
        <f t="shared" si="31"/>
        <v>45</v>
      </c>
      <c r="AJ94" s="49">
        <f t="shared" si="32"/>
        <v>32</v>
      </c>
    </row>
    <row r="95" spans="1:36" ht="18.75" customHeight="1">
      <c r="A95" s="6"/>
      <c r="B95" s="6"/>
      <c r="C95" s="12"/>
      <c r="D95" s="6"/>
      <c r="E95" s="6"/>
      <c r="F95" s="6"/>
      <c r="G95" s="6"/>
      <c r="H95" s="6"/>
      <c r="I95" s="6"/>
      <c r="J95" s="6"/>
      <c r="K95" s="16"/>
      <c r="L95" s="6"/>
      <c r="M95" s="6"/>
      <c r="N95" s="6"/>
      <c r="O95" s="6"/>
      <c r="P95" s="6"/>
      <c r="Q95" s="23">
        <f aca="true" t="shared" si="33" ref="Q95:Z95">SUM(Q86:Q94)</f>
        <v>86</v>
      </c>
      <c r="R95" s="23">
        <f t="shared" si="33"/>
        <v>74</v>
      </c>
      <c r="S95" s="23">
        <f t="shared" si="33"/>
        <v>73</v>
      </c>
      <c r="T95" s="23">
        <f t="shared" si="33"/>
        <v>82</v>
      </c>
      <c r="U95" s="23">
        <f t="shared" si="33"/>
        <v>73</v>
      </c>
      <c r="V95" s="23">
        <f t="shared" si="33"/>
        <v>59</v>
      </c>
      <c r="W95" s="23">
        <f t="shared" si="33"/>
        <v>31</v>
      </c>
      <c r="X95" s="23">
        <f t="shared" si="33"/>
        <v>28</v>
      </c>
      <c r="Y95" s="23">
        <f t="shared" si="33"/>
        <v>0</v>
      </c>
      <c r="Z95" s="23">
        <f t="shared" si="33"/>
        <v>0</v>
      </c>
      <c r="AA95" s="6"/>
      <c r="AB95" s="54">
        <f>SUM(AB86:AB94)</f>
        <v>17</v>
      </c>
      <c r="AC95" s="54">
        <f>SUM(AC86:AC94)</f>
        <v>13</v>
      </c>
      <c r="AD95" s="49"/>
      <c r="AE95" s="49"/>
      <c r="AF95" s="49"/>
      <c r="AG95" s="49"/>
      <c r="AH95" s="49"/>
      <c r="AI95" s="49"/>
      <c r="AJ95" s="49"/>
    </row>
    <row r="96" spans="1:36" ht="18.75" customHeight="1">
      <c r="A96" s="6"/>
      <c r="B96" s="6"/>
      <c r="C96" s="6"/>
      <c r="D96" s="6"/>
      <c r="E96" s="12"/>
      <c r="F96" s="12"/>
      <c r="G96" s="12"/>
      <c r="H96" s="6"/>
      <c r="I96" s="6"/>
      <c r="J96" s="6"/>
      <c r="K96" s="16"/>
      <c r="L96" s="6"/>
      <c r="M96" s="6"/>
      <c r="N96" s="5" t="s">
        <v>16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49"/>
      <c r="AC96" s="49"/>
      <c r="AD96" s="49"/>
      <c r="AE96" s="49"/>
      <c r="AF96" s="49"/>
      <c r="AG96" s="49"/>
      <c r="AH96" s="49"/>
      <c r="AI96" s="49"/>
      <c r="AJ96" s="49"/>
    </row>
    <row r="97" spans="1:36" ht="18.75" customHeight="1">
      <c r="A97" s="6"/>
      <c r="B97" s="6"/>
      <c r="C97" s="12"/>
      <c r="D97" s="12"/>
      <c r="E97" s="12"/>
      <c r="F97" s="12"/>
      <c r="G97" s="12"/>
      <c r="H97" s="6"/>
      <c r="I97" s="6"/>
      <c r="J97" s="6"/>
      <c r="K97" s="16"/>
      <c r="L97" s="6"/>
      <c r="M97" s="6"/>
      <c r="N97" s="6"/>
      <c r="O97" s="14" t="s">
        <v>17</v>
      </c>
      <c r="P97" s="25">
        <f>COUNTIF(AA86:AA94,"h")</f>
        <v>5</v>
      </c>
      <c r="Q97" s="6"/>
      <c r="R97" s="24" t="s">
        <v>18</v>
      </c>
      <c r="S97" s="6"/>
      <c r="T97" s="11">
        <f>COUNTIF(AA86:AA94,"A")</f>
        <v>4</v>
      </c>
      <c r="U97" s="6"/>
      <c r="V97" s="6"/>
      <c r="W97" s="12"/>
      <c r="X97" s="6"/>
      <c r="Y97" s="6"/>
      <c r="Z97" s="6"/>
      <c r="AA97" s="6"/>
      <c r="AB97" s="49"/>
      <c r="AC97" s="49"/>
      <c r="AD97" s="49"/>
      <c r="AE97" s="49"/>
      <c r="AF97" s="49"/>
      <c r="AG97" s="49"/>
      <c r="AH97" s="49"/>
      <c r="AI97" s="49"/>
      <c r="AJ97" s="49"/>
    </row>
    <row r="98" spans="1:36" ht="18.75" customHeight="1">
      <c r="A98" s="6"/>
      <c r="B98" s="6"/>
      <c r="C98" s="12"/>
      <c r="D98" s="12"/>
      <c r="E98" s="12"/>
      <c r="F98" s="12"/>
      <c r="G98" s="12"/>
      <c r="H98" s="6"/>
      <c r="I98" s="6"/>
      <c r="J98" s="6"/>
      <c r="K98" s="16"/>
      <c r="L98" s="6"/>
      <c r="M98" s="6"/>
      <c r="W98" s="6"/>
      <c r="X98" s="6"/>
      <c r="Y98" s="6"/>
      <c r="Z98" s="6"/>
      <c r="AA98" s="6"/>
      <c r="AB98" s="49"/>
      <c r="AC98" s="49"/>
      <c r="AD98" s="49"/>
      <c r="AE98" s="49"/>
      <c r="AF98" s="49"/>
      <c r="AG98" s="49"/>
      <c r="AH98" s="49"/>
      <c r="AI98" s="49"/>
      <c r="AJ98" s="49"/>
    </row>
    <row r="99" spans="1:36" ht="12.75">
      <c r="A99" s="6"/>
      <c r="B99" s="5"/>
      <c r="C99" s="5"/>
      <c r="D99" s="5"/>
      <c r="E99" s="5"/>
      <c r="F99" s="5"/>
      <c r="G99" s="5"/>
      <c r="H99" s="5"/>
      <c r="I99" s="5"/>
      <c r="J99" s="5"/>
      <c r="K99" s="16"/>
      <c r="L99" s="6"/>
      <c r="M99" s="6"/>
      <c r="N99" s="12" t="s">
        <v>19</v>
      </c>
      <c r="O99" s="6"/>
      <c r="P99" s="6"/>
      <c r="Q99" s="15"/>
      <c r="R99" s="6"/>
      <c r="S99" s="6"/>
      <c r="T99" s="6"/>
      <c r="U99" s="6"/>
      <c r="V99" s="6"/>
      <c r="W99" s="6"/>
      <c r="X99" s="6"/>
      <c r="Y99" s="6"/>
      <c r="Z99" s="6"/>
      <c r="AA99" s="6"/>
      <c r="AB99" s="49"/>
      <c r="AC99" s="49"/>
      <c r="AD99" s="49"/>
      <c r="AE99" s="49"/>
      <c r="AF99" s="49"/>
      <c r="AG99" s="49"/>
      <c r="AH99" s="49"/>
      <c r="AI99" s="49"/>
      <c r="AJ99" s="49"/>
    </row>
    <row r="100" spans="1:36" ht="12.75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1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49"/>
      <c r="AC100" s="49"/>
      <c r="AD100" s="49"/>
      <c r="AE100" s="49"/>
      <c r="AF100" s="49"/>
      <c r="AG100" s="49"/>
      <c r="AH100" s="49"/>
      <c r="AI100" s="49"/>
      <c r="AJ100" s="49"/>
    </row>
    <row r="101" spans="1:36" ht="12.75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16"/>
      <c r="L101" s="6"/>
      <c r="M101" s="6"/>
      <c r="N101" s="12" t="s">
        <v>20</v>
      </c>
      <c r="O101" s="6"/>
      <c r="P101" s="6"/>
      <c r="Q101" s="6"/>
      <c r="R101" s="12" t="s">
        <v>21</v>
      </c>
      <c r="S101" s="12"/>
      <c r="T101" s="12"/>
      <c r="U101" s="12"/>
      <c r="V101" s="12"/>
      <c r="W101" s="12"/>
      <c r="X101" s="6"/>
      <c r="Y101" s="6"/>
      <c r="Z101" s="6"/>
      <c r="AA101" s="6"/>
      <c r="AB101" s="49"/>
      <c r="AC101" s="49"/>
      <c r="AD101" s="49"/>
      <c r="AE101" s="49"/>
      <c r="AF101" s="49"/>
      <c r="AG101" s="49"/>
      <c r="AH101" s="49"/>
      <c r="AI101" s="49"/>
      <c r="AJ101" s="49"/>
    </row>
    <row r="102" spans="1:1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6"/>
    </row>
    <row r="103" spans="1:12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6"/>
      <c r="L103" s="16"/>
    </row>
    <row r="104" spans="1:12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6"/>
      <c r="L104" s="16"/>
    </row>
    <row r="105" spans="1:3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6"/>
      <c r="L105" s="16"/>
      <c r="M105" s="17"/>
      <c r="N105" s="17"/>
      <c r="O105" s="17"/>
      <c r="P105" s="17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17"/>
      <c r="AB105" s="54"/>
      <c r="AC105" s="54"/>
      <c r="AD105" s="55"/>
      <c r="AE105" s="55"/>
      <c r="AF105" s="55"/>
      <c r="AG105" s="55"/>
      <c r="AH105" s="55"/>
      <c r="AI105" s="55"/>
      <c r="AJ105" s="55"/>
    </row>
    <row r="106" spans="1:36" ht="12.75">
      <c r="A106" s="6"/>
      <c r="B106" s="6"/>
      <c r="C106" s="12"/>
      <c r="D106" s="6"/>
      <c r="E106" s="6"/>
      <c r="F106" s="6"/>
      <c r="G106" s="6"/>
      <c r="H106" s="6"/>
      <c r="I106" s="6"/>
      <c r="J106" s="6"/>
      <c r="K106" s="16"/>
      <c r="L106" s="16"/>
      <c r="M106" s="17"/>
      <c r="N106" s="17"/>
      <c r="O106" s="17"/>
      <c r="P106" s="17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17"/>
      <c r="AB106" s="54"/>
      <c r="AC106" s="54"/>
      <c r="AD106" s="55"/>
      <c r="AE106" s="55"/>
      <c r="AF106" s="55"/>
      <c r="AG106" s="55"/>
      <c r="AH106" s="55"/>
      <c r="AI106" s="55"/>
      <c r="AJ106" s="55"/>
    </row>
    <row r="107" spans="1:36" ht="12.75">
      <c r="A107" s="6"/>
      <c r="B107" s="6"/>
      <c r="C107" s="6"/>
      <c r="D107" s="6"/>
      <c r="E107" s="12"/>
      <c r="F107" s="12"/>
      <c r="G107" s="12"/>
      <c r="H107" s="6"/>
      <c r="I107" s="6"/>
      <c r="J107" s="6"/>
      <c r="K107" s="16"/>
      <c r="L107" s="16"/>
      <c r="M107" s="17"/>
      <c r="N107" s="17"/>
      <c r="O107" s="17"/>
      <c r="P107" s="17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17"/>
      <c r="AB107" s="54"/>
      <c r="AC107" s="54"/>
      <c r="AD107" s="55"/>
      <c r="AE107" s="55"/>
      <c r="AF107" s="55"/>
      <c r="AG107" s="55"/>
      <c r="AH107" s="55"/>
      <c r="AI107" s="55"/>
      <c r="AJ107" s="55"/>
    </row>
    <row r="108" spans="1:36" ht="12.75">
      <c r="A108" s="6"/>
      <c r="B108" s="6"/>
      <c r="C108" s="12"/>
      <c r="D108" s="12"/>
      <c r="E108" s="12"/>
      <c r="F108" s="12"/>
      <c r="G108" s="12"/>
      <c r="H108" s="6"/>
      <c r="I108" s="6"/>
      <c r="J108" s="6"/>
      <c r="K108" s="16"/>
      <c r="L108" s="16"/>
      <c r="M108" s="17"/>
      <c r="N108" s="17"/>
      <c r="O108" s="17"/>
      <c r="P108" s="17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17"/>
      <c r="AB108" s="54"/>
      <c r="AC108" s="54"/>
      <c r="AD108" s="55"/>
      <c r="AE108" s="55"/>
      <c r="AF108" s="55"/>
      <c r="AG108" s="55"/>
      <c r="AH108" s="55"/>
      <c r="AI108" s="55"/>
      <c r="AJ108" s="55"/>
    </row>
    <row r="109" spans="1:36" ht="12.75">
      <c r="A109" s="6"/>
      <c r="B109" s="6"/>
      <c r="C109" s="12"/>
      <c r="D109" s="12"/>
      <c r="E109" s="12"/>
      <c r="F109" s="12"/>
      <c r="G109" s="12"/>
      <c r="H109" s="6"/>
      <c r="I109" s="6"/>
      <c r="J109" s="6"/>
      <c r="K109" s="16"/>
      <c r="L109" s="16"/>
      <c r="M109" s="17"/>
      <c r="N109" s="17"/>
      <c r="O109" s="17"/>
      <c r="P109" s="17"/>
      <c r="Q109" s="20"/>
      <c r="R109" s="20"/>
      <c r="S109" s="20"/>
      <c r="T109" s="20"/>
      <c r="U109" s="20"/>
      <c r="V109" s="20"/>
      <c r="W109" s="20"/>
      <c r="X109" s="20"/>
      <c r="Y109" s="20"/>
      <c r="Z109" s="21"/>
      <c r="AA109" s="19"/>
      <c r="AB109" s="56"/>
      <c r="AC109" s="55"/>
      <c r="AD109" s="55"/>
      <c r="AE109" s="55"/>
      <c r="AF109" s="55"/>
      <c r="AG109" s="55"/>
      <c r="AH109" s="55"/>
      <c r="AI109" s="55"/>
      <c r="AJ109" s="55"/>
    </row>
  </sheetData>
  <sheetProtection formatCells="0" formatColumns="0" formatRows="0"/>
  <mergeCells count="11">
    <mergeCell ref="N2:R2"/>
    <mergeCell ref="A5:B5"/>
    <mergeCell ref="C5:J5"/>
    <mergeCell ref="B41:D41"/>
    <mergeCell ref="B39:D39"/>
    <mergeCell ref="B17:C17"/>
    <mergeCell ref="D17:E17"/>
    <mergeCell ref="F17:G17"/>
    <mergeCell ref="B2:C2"/>
    <mergeCell ref="E10:F10"/>
    <mergeCell ref="G10:H10"/>
  </mergeCells>
  <printOptions/>
  <pageMargins left="0.7480314960629921" right="0.7480314960629921" top="0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Rory</cp:lastModifiedBy>
  <cp:lastPrinted>2012-11-14T10:47:02Z</cp:lastPrinted>
  <dcterms:created xsi:type="dcterms:W3CDTF">2006-12-11T14:45:02Z</dcterms:created>
  <dcterms:modified xsi:type="dcterms:W3CDTF">2012-11-19T23:16:07Z</dcterms:modified>
  <cp:category/>
  <cp:version/>
  <cp:contentType/>
  <cp:contentStatus/>
</cp:coreProperties>
</file>