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565" tabRatio="641" activeTab="0"/>
  </bookViews>
  <sheets>
    <sheet name="4 Team Group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<sst xmlns="http://schemas.openxmlformats.org/spreadsheetml/2006/main" count="313" uniqueCount="65">
  <si>
    <t>HOME</t>
  </si>
  <si>
    <t>Away</t>
  </si>
  <si>
    <t>H</t>
  </si>
  <si>
    <t>A</t>
  </si>
  <si>
    <t>vs</t>
  </si>
  <si>
    <t>Points</t>
  </si>
  <si>
    <t>Match Sheet</t>
  </si>
  <si>
    <t>Home Team</t>
  </si>
  <si>
    <t>Away Team</t>
  </si>
  <si>
    <t>X</t>
  </si>
  <si>
    <t>B</t>
  </si>
  <si>
    <t>Y</t>
  </si>
  <si>
    <t>C</t>
  </si>
  <si>
    <t>Z</t>
  </si>
  <si>
    <t>Scores in Games</t>
  </si>
  <si>
    <t>Result</t>
  </si>
  <si>
    <t>Match Score:</t>
  </si>
  <si>
    <t>Home         :</t>
  </si>
  <si>
    <t>Away         :</t>
  </si>
  <si>
    <t>Signed</t>
  </si>
  <si>
    <t>Home Captain                             :</t>
  </si>
  <si>
    <t>Away Captain                             :</t>
  </si>
  <si>
    <t>Round 2</t>
  </si>
  <si>
    <t>Round 3</t>
  </si>
  <si>
    <t xml:space="preserve"> Round 1: </t>
  </si>
  <si>
    <t>H/A</t>
  </si>
  <si>
    <t xml:space="preserve">  Set 1</t>
  </si>
  <si>
    <t xml:space="preserve">  Set 2</t>
  </si>
  <si>
    <t xml:space="preserve">  Set 3</t>
  </si>
  <si>
    <t xml:space="preserve">  Set 5</t>
  </si>
  <si>
    <t xml:space="preserve">  Set 4</t>
  </si>
  <si>
    <t>For</t>
  </si>
  <si>
    <t>Against</t>
  </si>
  <si>
    <t>Sets</t>
  </si>
  <si>
    <t>Matches</t>
  </si>
  <si>
    <t xml:space="preserve"> RESULTS </t>
  </si>
  <si>
    <t>Played</t>
  </si>
  <si>
    <t xml:space="preserve">Won </t>
  </si>
  <si>
    <t>Lost</t>
  </si>
  <si>
    <t xml:space="preserve"> For</t>
  </si>
  <si>
    <t>Team</t>
  </si>
  <si>
    <t>Players</t>
  </si>
  <si>
    <t>Munster Table Tennis Association School's League 2012/13</t>
  </si>
  <si>
    <t>Won</t>
  </si>
  <si>
    <t xml:space="preserve">For </t>
  </si>
  <si>
    <t>TEAM STATS</t>
  </si>
  <si>
    <t>PLAYER STATS</t>
  </si>
  <si>
    <t>Subs</t>
  </si>
  <si>
    <t>Adam Buckley</t>
  </si>
  <si>
    <t>Colaiste Choilm C</t>
  </si>
  <si>
    <t>David McSweeney</t>
  </si>
  <si>
    <t>Alan Murphy</t>
  </si>
  <si>
    <t>Chris O'Shea</t>
  </si>
  <si>
    <t>DIVISION 3</t>
  </si>
  <si>
    <t>Mixed Bag</t>
  </si>
  <si>
    <t>Bandon Grammar School  C</t>
  </si>
  <si>
    <t>Rushbrooke National school A</t>
  </si>
  <si>
    <t>James Barry</t>
  </si>
  <si>
    <t xml:space="preserve">Michelle Shorten </t>
  </si>
  <si>
    <t>Adam Lazaryev</t>
  </si>
  <si>
    <t>Zofia</t>
  </si>
  <si>
    <t>Phylip Walters</t>
  </si>
  <si>
    <t>Olwyn Ryan</t>
  </si>
  <si>
    <t>Julia Pikus</t>
  </si>
  <si>
    <t>Mark Shorten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</si>
</sst>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u val="single"/>
      <sz val="12"/>
      <name val="Calibri"/>
      <family val="2"/>
    </font>
    <font>
      <sz val="11"/>
      <color indexed="8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theme="1"/>
      <name val="Arial"/>
      <family val="2"/>
    </font>
    <font>
      <b/>
      <sz val="8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39" borderId="12" xfId="0" applyFont="1" applyFill="1" applyBorder="1" applyAlignment="1" applyProtection="1">
      <alignment horizontal="center"/>
      <protection locked="0"/>
    </xf>
    <xf numFmtId="0" fontId="8" fillId="39" borderId="13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 horizontal="center"/>
      <protection locked="0"/>
    </xf>
    <xf numFmtId="0" fontId="2" fillId="38" borderId="1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8" fillId="39" borderId="12" xfId="0" applyFont="1" applyFill="1" applyBorder="1" applyAlignment="1" applyProtection="1">
      <alignment horizontal="left"/>
      <protection locked="0"/>
    </xf>
    <xf numFmtId="0" fontId="10" fillId="41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29</xdr:row>
      <xdr:rowOff>152400</xdr:rowOff>
    </xdr:from>
    <xdr:to>
      <xdr:col>27</xdr:col>
      <xdr:colOff>123825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6276975"/>
          <a:ext cx="2762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</xdr:row>
      <xdr:rowOff>209550</xdr:rowOff>
    </xdr:from>
    <xdr:to>
      <xdr:col>27</xdr:col>
      <xdr:colOff>190500</xdr:colOff>
      <xdr:row>12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38150"/>
          <a:ext cx="28860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60</xdr:row>
      <xdr:rowOff>38100</xdr:rowOff>
    </xdr:from>
    <xdr:to>
      <xdr:col>28</xdr:col>
      <xdr:colOff>19050</xdr:colOff>
      <xdr:row>71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2544425"/>
          <a:ext cx="2886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92</xdr:row>
      <xdr:rowOff>76200</xdr:rowOff>
    </xdr:from>
    <xdr:to>
      <xdr:col>28</xdr:col>
      <xdr:colOff>9525</xdr:colOff>
      <xdr:row>101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9259550"/>
          <a:ext cx="2886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122</xdr:row>
      <xdr:rowOff>9525</xdr:rowOff>
    </xdr:from>
    <xdr:to>
      <xdr:col>28</xdr:col>
      <xdr:colOff>38100</xdr:colOff>
      <xdr:row>134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25479375"/>
          <a:ext cx="2886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153</xdr:row>
      <xdr:rowOff>76200</xdr:rowOff>
    </xdr:from>
    <xdr:to>
      <xdr:col>28</xdr:col>
      <xdr:colOff>57150</xdr:colOff>
      <xdr:row>165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31565850"/>
          <a:ext cx="28956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2"/>
  <sheetViews>
    <sheetView showGridLines="0" tabSelected="1" view="pageLayout" zoomScale="60" zoomScaleNormal="66" zoomScalePageLayoutView="60" workbookViewId="0" topLeftCell="A1">
      <selection activeCell="W19" sqref="W19"/>
    </sheetView>
  </sheetViews>
  <sheetFormatPr defaultColWidth="9.140625" defaultRowHeight="12.75"/>
  <cols>
    <col min="1" max="1" width="25.7109375" style="0" customWidth="1"/>
    <col min="2" max="3" width="11.8515625" style="0" customWidth="1"/>
    <col min="4" max="4" width="11.28125" style="0" customWidth="1"/>
    <col min="5" max="5" width="11.7109375" style="0" customWidth="1"/>
    <col min="6" max="6" width="9.00390625" style="0" customWidth="1"/>
    <col min="7" max="7" width="9.8515625" style="0" customWidth="1"/>
    <col min="8" max="8" width="9.28125" style="0" bestFit="1" customWidth="1"/>
    <col min="11" max="11" width="3.28125" style="0" customWidth="1"/>
    <col min="12" max="12" width="8.8515625" style="0" customWidth="1"/>
    <col min="13" max="13" width="5.7109375" style="0" customWidth="1"/>
    <col min="14" max="14" width="20.7109375" style="0" customWidth="1"/>
    <col min="15" max="15" width="5.7109375" style="0" customWidth="1"/>
    <col min="16" max="16" width="21.8515625" style="0" customWidth="1"/>
    <col min="17" max="26" width="4.7109375" style="0" customWidth="1"/>
    <col min="27" max="27" width="5.7109375" style="0" customWidth="1"/>
    <col min="28" max="29" width="3.00390625" style="0" customWidth="1"/>
    <col min="30" max="34" width="3.421875" style="0" customWidth="1"/>
    <col min="35" max="36" width="4.57421875" style="0" customWidth="1"/>
    <col min="37" max="37" width="3.421875" style="37" customWidth="1"/>
    <col min="38" max="38" width="3.28125" style="37" customWidth="1"/>
    <col min="39" max="44" width="9.140625" style="37" customWidth="1"/>
  </cols>
  <sheetData>
    <row r="1" spans="2:18" ht="18">
      <c r="B1" s="71" t="s">
        <v>53</v>
      </c>
      <c r="C1" s="71"/>
      <c r="F1" s="1"/>
      <c r="G1" s="1"/>
      <c r="H1" s="1"/>
      <c r="N1" s="72" t="s">
        <v>42</v>
      </c>
      <c r="O1" s="72"/>
      <c r="P1" s="72"/>
      <c r="Q1" s="72"/>
      <c r="R1" s="72"/>
    </row>
    <row r="2" spans="1:34" ht="20.25">
      <c r="A2" s="21"/>
      <c r="F2" s="1"/>
      <c r="G2" s="1"/>
      <c r="H2" s="1"/>
      <c r="K2" s="6"/>
      <c r="L2" s="6"/>
      <c r="M2" s="6"/>
      <c r="O2" s="12" t="s">
        <v>6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6" ht="18">
      <c r="A3" s="73" t="s">
        <v>40</v>
      </c>
      <c r="B3" s="74"/>
      <c r="C3" s="73" t="s">
        <v>41</v>
      </c>
      <c r="D3" s="79"/>
      <c r="E3" s="79"/>
      <c r="F3" s="79"/>
      <c r="G3" s="79"/>
      <c r="H3" s="74"/>
      <c r="I3" s="73" t="s">
        <v>47</v>
      </c>
      <c r="J3" s="74"/>
      <c r="K3" s="6"/>
      <c r="L3" s="6"/>
      <c r="M3" s="6"/>
      <c r="N3" s="12" t="str">
        <f>B1</f>
        <v>DIVISION 3</v>
      </c>
      <c r="O3" s="12"/>
      <c r="P3" s="12"/>
      <c r="Q3" s="12" t="str">
        <f>B36</f>
        <v> Round 1: </v>
      </c>
      <c r="R3" s="12"/>
      <c r="S3" s="12"/>
      <c r="T3" s="12"/>
      <c r="U3" s="12"/>
      <c r="V3" s="12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2.75" customHeight="1">
      <c r="A4" s="70" t="s">
        <v>54</v>
      </c>
      <c r="B4" s="51"/>
      <c r="C4" s="70" t="s">
        <v>57</v>
      </c>
      <c r="D4" s="51"/>
      <c r="E4" s="70" t="s">
        <v>60</v>
      </c>
      <c r="F4" s="51"/>
      <c r="G4" s="70" t="s">
        <v>63</v>
      </c>
      <c r="H4" s="51"/>
      <c r="I4" s="50"/>
      <c r="J4" s="51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</row>
    <row r="5" spans="1:36" ht="14.25" customHeight="1">
      <c r="A5" s="70" t="s">
        <v>49</v>
      </c>
      <c r="B5" s="51"/>
      <c r="C5" s="70" t="s">
        <v>50</v>
      </c>
      <c r="D5" s="51"/>
      <c r="E5" s="70" t="s">
        <v>51</v>
      </c>
      <c r="F5" s="51"/>
      <c r="G5" s="70" t="s">
        <v>52</v>
      </c>
      <c r="H5" s="51"/>
      <c r="I5" s="50"/>
      <c r="J5" s="51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1:36" ht="15">
      <c r="A6" s="70" t="s">
        <v>55</v>
      </c>
      <c r="B6" s="51"/>
      <c r="C6" s="70" t="s">
        <v>58</v>
      </c>
      <c r="D6" s="51"/>
      <c r="E6" s="70" t="s">
        <v>61</v>
      </c>
      <c r="F6" s="51"/>
      <c r="G6" s="70" t="s">
        <v>64</v>
      </c>
      <c r="H6" s="51"/>
      <c r="I6" s="50"/>
      <c r="J6" s="51"/>
      <c r="K6" s="6"/>
      <c r="L6" s="6"/>
      <c r="M6" s="5"/>
      <c r="N6" s="5" t="s">
        <v>7</v>
      </c>
      <c r="O6" s="5"/>
      <c r="P6" s="5" t="s">
        <v>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</row>
    <row r="7" spans="1:36" ht="15">
      <c r="A7" s="70" t="s">
        <v>56</v>
      </c>
      <c r="B7" s="51"/>
      <c r="C7" s="70" t="s">
        <v>59</v>
      </c>
      <c r="D7" s="51"/>
      <c r="E7" s="70" t="s">
        <v>62</v>
      </c>
      <c r="F7" s="51"/>
      <c r="G7" s="70" t="s">
        <v>48</v>
      </c>
      <c r="H7" s="51"/>
      <c r="I7" s="50"/>
      <c r="J7" s="51"/>
      <c r="K7" s="6"/>
      <c r="L7" s="6"/>
      <c r="M7" s="5"/>
      <c r="N7" s="13" t="str">
        <f>A39</f>
        <v>Mixed Bag</v>
      </c>
      <c r="O7" s="5"/>
      <c r="P7" s="13" t="str">
        <f>C39</f>
        <v>Bandon Grammar School  C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</row>
    <row r="8" spans="11:36" ht="12.7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5:36" ht="15">
      <c r="E9" s="75" t="s">
        <v>33</v>
      </c>
      <c r="F9" s="76"/>
      <c r="G9" s="77" t="s">
        <v>5</v>
      </c>
      <c r="H9" s="78"/>
      <c r="K9" s="6"/>
      <c r="L9" s="6"/>
      <c r="M9" s="3" t="s">
        <v>3</v>
      </c>
      <c r="N9" s="3" t="str">
        <f>C4</f>
        <v>James Barry</v>
      </c>
      <c r="O9" s="8" t="s">
        <v>9</v>
      </c>
      <c r="P9" s="3" t="str">
        <f>C6</f>
        <v>Michelle Shorten 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9" t="s">
        <v>45</v>
      </c>
      <c r="B10" s="10" t="s">
        <v>36</v>
      </c>
      <c r="C10" s="10" t="s">
        <v>37</v>
      </c>
      <c r="D10" s="10" t="s">
        <v>38</v>
      </c>
      <c r="E10" s="10" t="s">
        <v>39</v>
      </c>
      <c r="F10" s="10" t="s">
        <v>32</v>
      </c>
      <c r="G10" s="10" t="s">
        <v>39</v>
      </c>
      <c r="H10" s="10" t="s">
        <v>32</v>
      </c>
      <c r="K10" s="6"/>
      <c r="L10" s="6"/>
      <c r="M10" s="3" t="s">
        <v>10</v>
      </c>
      <c r="N10" s="3" t="str">
        <f>E4</f>
        <v>Zofia</v>
      </c>
      <c r="O10" s="8" t="s">
        <v>11</v>
      </c>
      <c r="P10" s="3" t="str">
        <f>E6</f>
        <v>Phylip Walters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55" t="str">
        <f>+A4</f>
        <v>Mixed Bag</v>
      </c>
      <c r="B11" s="56">
        <f>+C11+D11</f>
        <v>18</v>
      </c>
      <c r="C11" s="56">
        <f>+P26+T118+T149</f>
        <v>15</v>
      </c>
      <c r="D11" s="56">
        <f>+T26+P118+P149</f>
        <v>3</v>
      </c>
      <c r="E11" s="56">
        <f>+AB24+AC116+AC147</f>
        <v>49</v>
      </c>
      <c r="F11" s="56">
        <f>+AC24+AB116+AB147</f>
        <v>15</v>
      </c>
      <c r="G11" s="56">
        <f>+AI24+AJ116+AJ147</f>
        <v>660</v>
      </c>
      <c r="H11" s="56">
        <f>+AJ24+AI116+AI147</f>
        <v>480</v>
      </c>
      <c r="K11" s="6"/>
      <c r="L11" s="6"/>
      <c r="M11" s="3" t="s">
        <v>12</v>
      </c>
      <c r="N11" s="3" t="str">
        <f>G4</f>
        <v>Julia Pikus</v>
      </c>
      <c r="O11" s="8" t="s">
        <v>13</v>
      </c>
      <c r="P11" s="3" t="str">
        <f>G6</f>
        <v>Mark Shorten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55" t="str">
        <f>+A5</f>
        <v>Colaiste Choilm C</v>
      </c>
      <c r="B12" s="56">
        <f>+C12+D12</f>
        <v>18</v>
      </c>
      <c r="C12" s="56">
        <f>+P58+P149+T88</f>
        <v>6</v>
      </c>
      <c r="D12" s="56">
        <f>+T58+T149+P88</f>
        <v>12</v>
      </c>
      <c r="E12" s="56">
        <f>+AB55+AC86+AB147</f>
        <v>27</v>
      </c>
      <c r="F12" s="56">
        <f>+AC55+AB86+AC147</f>
        <v>41</v>
      </c>
      <c r="G12" s="56">
        <f>+AI55+AJ86+AI147</f>
        <v>548</v>
      </c>
      <c r="H12" s="56">
        <f>+AJ55+AI86+AJ147</f>
        <v>673</v>
      </c>
      <c r="K12" s="6"/>
      <c r="L12" s="6"/>
      <c r="M12" s="6"/>
      <c r="N12" s="6"/>
      <c r="O12" s="6"/>
      <c r="P12" s="6"/>
      <c r="Q12" s="6"/>
      <c r="R12" s="6"/>
      <c r="S12" s="6"/>
      <c r="T12" s="5" t="s">
        <v>14</v>
      </c>
      <c r="U12" s="6"/>
      <c r="V12" s="6"/>
      <c r="W12" s="6"/>
      <c r="X12" s="6"/>
      <c r="Y12" s="6"/>
      <c r="Z12" s="6"/>
      <c r="AA12" s="11" t="s">
        <v>15</v>
      </c>
      <c r="AB12" s="11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55" t="str">
        <f>+A6</f>
        <v>Bandon Grammar School  C</v>
      </c>
      <c r="B13" s="56">
        <f>+C13+D13</f>
        <v>18</v>
      </c>
      <c r="C13" s="56">
        <f>+T26+P88+P181</f>
        <v>8</v>
      </c>
      <c r="D13" s="56">
        <f>+P26+T88+T181</f>
        <v>10</v>
      </c>
      <c r="E13" s="56">
        <f>+AC24+AB86+AB179</f>
        <v>25</v>
      </c>
      <c r="F13" s="56">
        <f>+AB24+AC86+AC179</f>
        <v>38</v>
      </c>
      <c r="G13" s="56">
        <f>+AJ24+AI86+AI179</f>
        <v>481</v>
      </c>
      <c r="H13" s="56">
        <f>+AI24+AJ86+AJ179</f>
        <v>600</v>
      </c>
      <c r="K13" s="6"/>
      <c r="L13" s="6"/>
      <c r="M13" s="5"/>
      <c r="N13" s="5" t="s">
        <v>7</v>
      </c>
      <c r="O13" s="5"/>
      <c r="P13" s="5" t="s">
        <v>8</v>
      </c>
      <c r="Q13" s="11"/>
      <c r="R13" s="11"/>
      <c r="S13" s="5"/>
      <c r="T13" s="6"/>
      <c r="U13" s="5"/>
      <c r="V13" s="5"/>
      <c r="W13" s="6"/>
      <c r="X13" s="5"/>
      <c r="Y13" s="5"/>
      <c r="Z13" s="5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4.25">
      <c r="A14" s="55" t="str">
        <f>+A7</f>
        <v>Rushbrooke National school A</v>
      </c>
      <c r="B14" s="56">
        <f>+C14+D14</f>
        <v>18</v>
      </c>
      <c r="C14" s="56">
        <f>+T58+P118+T181</f>
        <v>7</v>
      </c>
      <c r="D14" s="56">
        <f>+P58+T118+P181</f>
        <v>11</v>
      </c>
      <c r="E14" s="56">
        <f>+AC55+AB116+AC179</f>
        <v>28</v>
      </c>
      <c r="F14" s="56">
        <f>+AB55+AC116+AB179</f>
        <v>35</v>
      </c>
      <c r="G14" s="56">
        <f>+AJ55+AI116+AJ179</f>
        <v>575</v>
      </c>
      <c r="H14" s="56">
        <f>+AI55+AJ116+AI179</f>
        <v>511</v>
      </c>
      <c r="K14" s="6"/>
      <c r="L14" s="6"/>
      <c r="M14" s="5"/>
      <c r="N14" s="5"/>
      <c r="O14" s="5"/>
      <c r="P14" s="5"/>
      <c r="Q14" s="20" t="s">
        <v>26</v>
      </c>
      <c r="R14" s="20"/>
      <c r="S14" s="20" t="s">
        <v>27</v>
      </c>
      <c r="T14" s="20"/>
      <c r="U14" s="20" t="s">
        <v>28</v>
      </c>
      <c r="V14" s="20"/>
      <c r="W14" s="20" t="s">
        <v>30</v>
      </c>
      <c r="X14" s="20"/>
      <c r="Y14" s="20" t="s">
        <v>29</v>
      </c>
      <c r="Z14" s="20"/>
      <c r="AA14" s="3" t="s">
        <v>25</v>
      </c>
      <c r="AB14" s="11"/>
      <c r="AC14" s="6"/>
      <c r="AD14" s="6"/>
      <c r="AE14" s="6"/>
      <c r="AF14" s="6"/>
      <c r="AG14" s="6"/>
      <c r="AH14" s="6"/>
      <c r="AI14" s="6"/>
      <c r="AJ14" s="6"/>
    </row>
    <row r="15" spans="3:38" ht="18.75" customHeight="1">
      <c r="C15" s="3">
        <f aca="true" t="shared" si="0" ref="C15:H15">SUM(C11:C14)</f>
        <v>36</v>
      </c>
      <c r="D15" s="3">
        <f t="shared" si="0"/>
        <v>36</v>
      </c>
      <c r="E15" s="3">
        <f t="shared" si="0"/>
        <v>129</v>
      </c>
      <c r="F15" s="3">
        <f t="shared" si="0"/>
        <v>129</v>
      </c>
      <c r="G15" s="3">
        <f t="shared" si="0"/>
        <v>2264</v>
      </c>
      <c r="H15" s="3">
        <f t="shared" si="0"/>
        <v>2264</v>
      </c>
      <c r="K15" s="6"/>
      <c r="L15" s="6"/>
      <c r="M15" s="3" t="s">
        <v>3</v>
      </c>
      <c r="N15" s="3" t="str">
        <f>N9</f>
        <v>James Barry</v>
      </c>
      <c r="O15" s="3" t="s">
        <v>11</v>
      </c>
      <c r="P15" s="8" t="str">
        <f>P10</f>
        <v>Phylip Walters</v>
      </c>
      <c r="Q15" s="32">
        <v>11</v>
      </c>
      <c r="R15" s="32">
        <v>1</v>
      </c>
      <c r="S15" s="33">
        <v>11</v>
      </c>
      <c r="T15" s="33">
        <v>7</v>
      </c>
      <c r="U15" s="34">
        <v>11</v>
      </c>
      <c r="V15" s="34">
        <v>3</v>
      </c>
      <c r="W15" s="35"/>
      <c r="X15" s="35"/>
      <c r="Y15" s="36"/>
      <c r="Z15" s="36"/>
      <c r="AA15" s="3" t="str">
        <f aca="true" t="shared" si="1" ref="AA15:AA23">IF(AB15+AC15&gt;0,IF(AB15&gt;AC15,"H","A")," ")</f>
        <v>H</v>
      </c>
      <c r="AB15" s="40">
        <f aca="true" t="shared" si="2" ref="AB15:AB23">COUNTIF($AD15:$AH15,"H")</f>
        <v>3</v>
      </c>
      <c r="AC15" s="40">
        <f aca="true" t="shared" si="3" ref="AC15:AC23">COUNTIF($AD15:$AH15,"A")</f>
        <v>0</v>
      </c>
      <c r="AD15" s="41" t="str">
        <f aca="true" t="shared" si="4" ref="AD15:AD23">IF(Q15+R15&gt;0,IF(Q15&gt;R15,"H","A")," ")</f>
        <v>H</v>
      </c>
      <c r="AE15" s="41" t="str">
        <f aca="true" t="shared" si="5" ref="AE15:AE23">IF(S15+T15&gt;0,IF(S15&gt;T15,"H","A")," ")</f>
        <v>H</v>
      </c>
      <c r="AF15" s="41" t="str">
        <f aca="true" t="shared" si="6" ref="AF15:AF23">IF(U15+V15&gt;0,IF(U15&gt;V15,"H","A")," ")</f>
        <v>H</v>
      </c>
      <c r="AG15" s="41" t="str">
        <f aca="true" t="shared" si="7" ref="AG15:AG23">IF(W15+X15&gt;0,IF(W15&gt;X15,"H","A")," ")</f>
        <v> </v>
      </c>
      <c r="AH15" s="41" t="str">
        <f aca="true" t="shared" si="8" ref="AH15:AH23">IF(Y15+Z15&gt;0,IF(Y15&gt;Z15,"H","A")," ")</f>
        <v> </v>
      </c>
      <c r="AI15" s="41">
        <f aca="true" t="shared" si="9" ref="AI15:AI23">+Q15+S15+U15+W15+Y15</f>
        <v>33</v>
      </c>
      <c r="AJ15" s="41">
        <f aca="true" t="shared" si="10" ref="AJ15:AJ23">+R15+T15+V15+X15+Z15</f>
        <v>11</v>
      </c>
      <c r="AK15" s="42"/>
      <c r="AL15" s="42"/>
    </row>
    <row r="16" spans="1:38" ht="18.75" customHeight="1">
      <c r="A16" s="9"/>
      <c r="B16" s="49" t="s">
        <v>34</v>
      </c>
      <c r="C16" s="57"/>
      <c r="D16" s="58" t="s">
        <v>33</v>
      </c>
      <c r="E16" s="57"/>
      <c r="F16" s="58" t="s">
        <v>5</v>
      </c>
      <c r="G16" s="57"/>
      <c r="K16" s="6"/>
      <c r="L16" s="6"/>
      <c r="M16" s="3" t="s">
        <v>10</v>
      </c>
      <c r="N16" s="3" t="str">
        <f>N10</f>
        <v>Zofia</v>
      </c>
      <c r="O16" s="3" t="s">
        <v>9</v>
      </c>
      <c r="P16" s="8" t="str">
        <f>P9</f>
        <v>Michelle Shorten </v>
      </c>
      <c r="Q16" s="32">
        <v>5</v>
      </c>
      <c r="R16" s="32">
        <v>11</v>
      </c>
      <c r="S16" s="33">
        <v>11</v>
      </c>
      <c r="T16" s="33">
        <v>9</v>
      </c>
      <c r="U16" s="34">
        <v>11</v>
      </c>
      <c r="V16" s="34">
        <v>5</v>
      </c>
      <c r="W16" s="35">
        <v>11</v>
      </c>
      <c r="X16" s="35">
        <v>8</v>
      </c>
      <c r="Y16" s="36"/>
      <c r="Z16" s="36"/>
      <c r="AA16" s="3" t="str">
        <f t="shared" si="1"/>
        <v>H</v>
      </c>
      <c r="AB16" s="40">
        <f t="shared" si="2"/>
        <v>3</v>
      </c>
      <c r="AC16" s="40">
        <f t="shared" si="3"/>
        <v>1</v>
      </c>
      <c r="AD16" s="41" t="str">
        <f t="shared" si="4"/>
        <v>A</v>
      </c>
      <c r="AE16" s="41" t="str">
        <f t="shared" si="5"/>
        <v>H</v>
      </c>
      <c r="AF16" s="41" t="str">
        <f t="shared" si="6"/>
        <v>H</v>
      </c>
      <c r="AG16" s="41" t="str">
        <f t="shared" si="7"/>
        <v>H</v>
      </c>
      <c r="AH16" s="41" t="str">
        <f t="shared" si="8"/>
        <v> </v>
      </c>
      <c r="AI16" s="41">
        <f t="shared" si="9"/>
        <v>38</v>
      </c>
      <c r="AJ16" s="41">
        <f t="shared" si="10"/>
        <v>33</v>
      </c>
      <c r="AK16" s="42"/>
      <c r="AL16" s="42"/>
    </row>
    <row r="17" spans="1:38" ht="18.75" customHeight="1">
      <c r="A17" s="9" t="s">
        <v>46</v>
      </c>
      <c r="B17" s="10" t="s">
        <v>43</v>
      </c>
      <c r="C17" s="10" t="s">
        <v>38</v>
      </c>
      <c r="D17" s="10" t="s">
        <v>44</v>
      </c>
      <c r="E17" s="10" t="s">
        <v>32</v>
      </c>
      <c r="F17" s="10" t="s">
        <v>31</v>
      </c>
      <c r="G17" s="10" t="s">
        <v>32</v>
      </c>
      <c r="K17" s="6"/>
      <c r="L17" s="6"/>
      <c r="M17" s="3" t="s">
        <v>12</v>
      </c>
      <c r="N17" s="3" t="str">
        <f>N11</f>
        <v>Julia Pikus</v>
      </c>
      <c r="O17" s="3" t="s">
        <v>13</v>
      </c>
      <c r="P17" s="8" t="str">
        <f>P11</f>
        <v>Mark Shorten</v>
      </c>
      <c r="Q17" s="32">
        <v>12</v>
      </c>
      <c r="R17" s="32">
        <v>10</v>
      </c>
      <c r="S17" s="33">
        <v>9</v>
      </c>
      <c r="T17" s="33">
        <v>11</v>
      </c>
      <c r="U17" s="34">
        <v>7</v>
      </c>
      <c r="V17" s="34">
        <v>11</v>
      </c>
      <c r="W17" s="35">
        <v>8</v>
      </c>
      <c r="X17" s="35">
        <v>11</v>
      </c>
      <c r="Y17" s="36"/>
      <c r="Z17" s="36"/>
      <c r="AA17" s="3" t="str">
        <f t="shared" si="1"/>
        <v>A</v>
      </c>
      <c r="AB17" s="40">
        <f t="shared" si="2"/>
        <v>1</v>
      </c>
      <c r="AC17" s="40">
        <f t="shared" si="3"/>
        <v>3</v>
      </c>
      <c r="AD17" s="41" t="str">
        <f t="shared" si="4"/>
        <v>H</v>
      </c>
      <c r="AE17" s="41" t="str">
        <f t="shared" si="5"/>
        <v>A</v>
      </c>
      <c r="AF17" s="41" t="str">
        <f t="shared" si="6"/>
        <v>A</v>
      </c>
      <c r="AG17" s="41" t="str">
        <f t="shared" si="7"/>
        <v>A</v>
      </c>
      <c r="AH17" s="41" t="str">
        <f t="shared" si="8"/>
        <v> </v>
      </c>
      <c r="AI17" s="41">
        <f t="shared" si="9"/>
        <v>36</v>
      </c>
      <c r="AJ17" s="41">
        <f t="shared" si="10"/>
        <v>43</v>
      </c>
      <c r="AK17" s="42"/>
      <c r="AL17" s="42"/>
    </row>
    <row r="18" spans="1:38" ht="18.75" customHeight="1">
      <c r="A18" s="31" t="str">
        <f>+C4</f>
        <v>James Barry</v>
      </c>
      <c r="B18" s="53">
        <f>_xlfn.COUNTIFS($P$107:$P$115,$A18,$AA$107:$AA$115,"a")+_xlfn.COUNTIFS($N$15:$N$23,$A18,$AA$15:$AA$23,"h")+_xlfn.COUNTIFS($P$138:$P$146,$A18,$AA$138:$AA$146,"a")</f>
        <v>6</v>
      </c>
      <c r="C18" s="53">
        <f>_xlfn.COUNTIFS($P$107:$P$115,$A18,$AA$107:$AA$115,"h")+_xlfn.COUNTIFS($N$15:$N$23,$A18,$AA$15:$AA$23,"a")+_xlfn.COUNTIFS($P$138:$P$146,$A18,$AA$138:$AA$146,"h")</f>
        <v>0</v>
      </c>
      <c r="D18" s="53">
        <f>SUMIF($N$15:$N$23,$A18,AB$15:AB$23)+SUMIF($P$107:$P$115,$A18,AC$107:AC$115)+SUMIF($P$138:$P$146,$A18,AC$138:AC$146)</f>
        <v>18</v>
      </c>
      <c r="E18" s="53">
        <f>SUMIF($N$15:$N$23,$A18,AC$15:AC$23)+SUMIF($P$107:$P$115,$A18,AB$107:AB$115)+SUMIF($P$138:$P$146,$A18,AB$138:AB$146)</f>
        <v>2</v>
      </c>
      <c r="F18" s="53">
        <f>SUMIF($N$15:$N$23,$A18,AI$15:AI$23)+SUMIF($P$107:$P$115,$A18,AJ$107:AJ$115)+SUMIF($P$138:$P$146,$A18,AJ$138:AJ$146)</f>
        <v>220</v>
      </c>
      <c r="G18" s="53">
        <f>SUMIF($N$15:$N$23,$A18,AJ$15:AJ$23)+SUMIF($P$107:$P$115,$A18,AI$107:AI$115)+SUMIF($P$138:$P$146,$A18,AI$138:AI$146)</f>
        <v>119</v>
      </c>
      <c r="K18" s="6"/>
      <c r="L18" s="6"/>
      <c r="M18" s="3" t="s">
        <v>3</v>
      </c>
      <c r="N18" s="3" t="str">
        <f>N9</f>
        <v>James Barry</v>
      </c>
      <c r="O18" s="3" t="s">
        <v>9</v>
      </c>
      <c r="P18" s="8" t="str">
        <f>P9</f>
        <v>Michelle Shorten </v>
      </c>
      <c r="Q18" s="32">
        <v>11</v>
      </c>
      <c r="R18" s="32">
        <v>8</v>
      </c>
      <c r="S18" s="33">
        <v>11</v>
      </c>
      <c r="T18" s="33">
        <v>4</v>
      </c>
      <c r="U18" s="34">
        <v>13</v>
      </c>
      <c r="V18" s="34">
        <v>11</v>
      </c>
      <c r="W18" s="35"/>
      <c r="X18" s="35"/>
      <c r="Y18" s="36"/>
      <c r="Z18" s="36"/>
      <c r="AA18" s="3" t="str">
        <f t="shared" si="1"/>
        <v>H</v>
      </c>
      <c r="AB18" s="40">
        <f t="shared" si="2"/>
        <v>3</v>
      </c>
      <c r="AC18" s="40">
        <f t="shared" si="3"/>
        <v>0</v>
      </c>
      <c r="AD18" s="41" t="str">
        <f t="shared" si="4"/>
        <v>H</v>
      </c>
      <c r="AE18" s="41" t="str">
        <f t="shared" si="5"/>
        <v>H</v>
      </c>
      <c r="AF18" s="41" t="str">
        <f t="shared" si="6"/>
        <v>H</v>
      </c>
      <c r="AG18" s="41" t="str">
        <f t="shared" si="7"/>
        <v> </v>
      </c>
      <c r="AH18" s="41" t="str">
        <f t="shared" si="8"/>
        <v> </v>
      </c>
      <c r="AI18" s="41">
        <f t="shared" si="9"/>
        <v>35</v>
      </c>
      <c r="AJ18" s="41">
        <f t="shared" si="10"/>
        <v>23</v>
      </c>
      <c r="AK18" s="42"/>
      <c r="AL18" s="42"/>
    </row>
    <row r="19" spans="1:38" ht="18.75" customHeight="1">
      <c r="A19" s="31" t="str">
        <f>+E4</f>
        <v>Zofia</v>
      </c>
      <c r="B19" s="53">
        <f>_xlfn.COUNTIFS($P$107:$P$115,$A19,$AA$107:$AA$115,"a")+_xlfn.COUNTIFS($N$15:$N$23,$A19,$AA$15:$AA$23,"h")+_xlfn.COUNTIFS($P$138:$P$146,$A19,$AA$138:$AA$146,"a")</f>
        <v>4</v>
      </c>
      <c r="C19" s="53">
        <f>_xlfn.COUNTIFS($P$107:$P$115,$A19,$AA$107:$AA$115,"h")+_xlfn.COUNTIFS($N$15:$N$23,$A19,$AA$15:$AA$23,"a")+_xlfn.COUNTIFS($P$138:$P$146,$A19,$AA$138:$AA$146,"h")</f>
        <v>2</v>
      </c>
      <c r="D19" s="53">
        <f>SUMIF($N$15:$N$23,$A19,AB$15:AB$23)+SUMIF($P$107:$P$115,$A19,AC$107:AC$115)+SUMIF($P$138:$P$146,$A19,AC$138:AC$146)</f>
        <v>15</v>
      </c>
      <c r="E19" s="53">
        <f>SUMIF($N$15:$N$23,$A19,AC$15:AC$23)+SUMIF($P$107:$P$115,$A19,AB$107:AB$115)+SUMIF($P$138:$P$146,$A19,AB$138:AB$146)</f>
        <v>8</v>
      </c>
      <c r="F19" s="53">
        <f>SUMIF($N$15:$N$23,$A19,AI$15:AI$23)+SUMIF($P$107:$P$115,$A19,AJ$107:AJ$115)+SUMIF($P$138:$P$146,$A19,AJ$138:AJ$146)</f>
        <v>228</v>
      </c>
      <c r="G19" s="53">
        <f>SUMIF($N$15:$N$23,$A19,AJ$15:AJ$23)+SUMIF($P$107:$P$115,$A19,AI$107:AI$115)+SUMIF($P$138:$P$146,$A19,AI$138:AI$146)</f>
        <v>187</v>
      </c>
      <c r="I19" s="2"/>
      <c r="K19" s="6"/>
      <c r="L19" s="6"/>
      <c r="M19" s="3" t="s">
        <v>10</v>
      </c>
      <c r="N19" s="3" t="str">
        <f>N10</f>
        <v>Zofia</v>
      </c>
      <c r="O19" s="3" t="s">
        <v>13</v>
      </c>
      <c r="P19" s="8" t="str">
        <f>P11</f>
        <v>Mark Shorten</v>
      </c>
      <c r="Q19" s="32">
        <v>11</v>
      </c>
      <c r="R19" s="32">
        <v>5</v>
      </c>
      <c r="S19" s="33">
        <v>11</v>
      </c>
      <c r="T19" s="33">
        <v>4</v>
      </c>
      <c r="U19" s="34">
        <v>11</v>
      </c>
      <c r="V19" s="34">
        <v>13</v>
      </c>
      <c r="W19" s="35">
        <v>7</v>
      </c>
      <c r="X19" s="35">
        <v>11</v>
      </c>
      <c r="Y19" s="36">
        <v>12</v>
      </c>
      <c r="Z19" s="36">
        <v>14</v>
      </c>
      <c r="AA19" s="3" t="str">
        <f t="shared" si="1"/>
        <v>A</v>
      </c>
      <c r="AB19" s="40">
        <f t="shared" si="2"/>
        <v>2</v>
      </c>
      <c r="AC19" s="40">
        <f t="shared" si="3"/>
        <v>3</v>
      </c>
      <c r="AD19" s="41" t="str">
        <f t="shared" si="4"/>
        <v>H</v>
      </c>
      <c r="AE19" s="41" t="str">
        <f t="shared" si="5"/>
        <v>H</v>
      </c>
      <c r="AF19" s="41" t="str">
        <f t="shared" si="6"/>
        <v>A</v>
      </c>
      <c r="AG19" s="41" t="str">
        <f t="shared" si="7"/>
        <v>A</v>
      </c>
      <c r="AH19" s="41" t="str">
        <f t="shared" si="8"/>
        <v>A</v>
      </c>
      <c r="AI19" s="41">
        <f t="shared" si="9"/>
        <v>52</v>
      </c>
      <c r="AJ19" s="41">
        <f t="shared" si="10"/>
        <v>47</v>
      </c>
      <c r="AK19" s="42"/>
      <c r="AL19" s="42"/>
    </row>
    <row r="20" spans="1:38" ht="18.75" customHeight="1">
      <c r="A20" s="31" t="str">
        <f>+G4</f>
        <v>Julia Pikus</v>
      </c>
      <c r="B20" s="53">
        <f>_xlfn.COUNTIFS($P$107:$P$115,$A20,$AA$107:$AA$115,"a")+_xlfn.COUNTIFS($N$15:$N$23,$A20,$AA$15:$AA$23,"h")+_xlfn.COUNTIFS($P$138:$P$146,$A20,$AA$138:$AA$146,"a")</f>
        <v>5</v>
      </c>
      <c r="C20" s="53">
        <f>_xlfn.COUNTIFS($P$107:$P$115,$A20,$AA$107:$AA$115,"h")+_xlfn.COUNTIFS($N$15:$N$23,$A20,$AA$15:$AA$23,"a")+_xlfn.COUNTIFS($P$138:$P$146,$A20,$AA$138:$AA$146,"h")</f>
        <v>1</v>
      </c>
      <c r="D20" s="53">
        <f>SUMIF($N$15:$N$23,$A20,AB$15:AB$23)+SUMIF($P$107:$P$115,$A20,AC$107:AC$115)+SUMIF($P$138:$P$146,$A20,AC$138:AC$146)</f>
        <v>16</v>
      </c>
      <c r="E20" s="53">
        <f>SUMIF($N$15:$N$23,$A20,AC$15:AC$23)+SUMIF($P$107:$P$115,$A20,AB$107:AB$115)+SUMIF($P$138:$P$146,$A20,AB$138:AB$146)</f>
        <v>5</v>
      </c>
      <c r="F20" s="53">
        <f>SUMIF($N$15:$N$23,$A20,AI$15:AI$23)+SUMIF($P$107:$P$115,$A20,AJ$107:AJ$115)+SUMIF($P$138:$P$146,$A20,AJ$138:AJ$146)</f>
        <v>212</v>
      </c>
      <c r="G20" s="53">
        <f>SUMIF($N$15:$N$23,$A20,AJ$15:AJ$23)+SUMIF($P$107:$P$115,$A20,AI$107:AI$115)+SUMIF($P$138:$P$146,$A20,AI$138:AI$146)</f>
        <v>174</v>
      </c>
      <c r="I20" s="2"/>
      <c r="K20" s="6"/>
      <c r="L20" s="6"/>
      <c r="M20" s="3" t="s">
        <v>12</v>
      </c>
      <c r="N20" s="3" t="str">
        <f>N11</f>
        <v>Julia Pikus</v>
      </c>
      <c r="O20" s="3" t="s">
        <v>11</v>
      </c>
      <c r="P20" s="8" t="str">
        <f>P10</f>
        <v>Phylip Walters</v>
      </c>
      <c r="Q20" s="32">
        <v>11</v>
      </c>
      <c r="R20" s="32">
        <v>2</v>
      </c>
      <c r="S20" s="33">
        <v>11</v>
      </c>
      <c r="T20" s="33">
        <v>9</v>
      </c>
      <c r="U20" s="34">
        <v>12</v>
      </c>
      <c r="V20" s="34">
        <v>10</v>
      </c>
      <c r="W20" s="35"/>
      <c r="X20" s="35"/>
      <c r="Y20" s="36"/>
      <c r="Z20" s="36"/>
      <c r="AA20" s="3" t="str">
        <f t="shared" si="1"/>
        <v>H</v>
      </c>
      <c r="AB20" s="40">
        <f t="shared" si="2"/>
        <v>3</v>
      </c>
      <c r="AC20" s="40">
        <f t="shared" si="3"/>
        <v>0</v>
      </c>
      <c r="AD20" s="41" t="str">
        <f t="shared" si="4"/>
        <v>H</v>
      </c>
      <c r="AE20" s="41" t="str">
        <f t="shared" si="5"/>
        <v>H</v>
      </c>
      <c r="AF20" s="41" t="str">
        <f t="shared" si="6"/>
        <v>H</v>
      </c>
      <c r="AG20" s="41" t="str">
        <f t="shared" si="7"/>
        <v> </v>
      </c>
      <c r="AH20" s="41" t="str">
        <f t="shared" si="8"/>
        <v> </v>
      </c>
      <c r="AI20" s="41">
        <f t="shared" si="9"/>
        <v>34</v>
      </c>
      <c r="AJ20" s="41">
        <f t="shared" si="10"/>
        <v>21</v>
      </c>
      <c r="AK20" s="42"/>
      <c r="AL20" s="42"/>
    </row>
    <row r="21" spans="1:38" ht="18.75" customHeight="1">
      <c r="A21" s="22" t="str">
        <f>+C5</f>
        <v>David McSweeney</v>
      </c>
      <c r="B21" s="54">
        <f>_xlfn.COUNTIFS($P$77:$P$85,$A21,$AA$77:$AA$85,"a")+_xlfn.COUNTIFS($N$46:$N$54,$A21,$AA$46:$AA$54,"h")+_xlfn.COUNTIFS($N$138:$N$146,$A21,$AA$138:$AA$146,"h")</f>
        <v>0</v>
      </c>
      <c r="C21" s="54">
        <f>_xlfn.COUNTIFS($P$77:$P$85,$A21,$AA$77:$AA$85,"h")+_xlfn.COUNTIFS($N$46:$N$54,$A21,$AA$46:$AA$54,"a")+_xlfn.COUNTIFS($N$138:$N$146,$A21,$AA$138:$AA$146,"a")</f>
        <v>6</v>
      </c>
      <c r="D21" s="54">
        <f>SUMIF($N$46:$N$54,$A21,AB$46:AB$54)+SUMIF($P$77:$P$85,$A21,AC$77:AC$85)+SUMIF($N$138:$N$146,$A21,AB$138:AB$146)</f>
        <v>1</v>
      </c>
      <c r="E21" s="54">
        <f>SUMIF($N$46:$N$54,$A21,AC$46:AC$54)+SUMIF($P$77:$P$85,$A21,AB$77:AB$85)+SUMIF($N$138:$N$146,$A21,AC$138:AC$146)</f>
        <v>18</v>
      </c>
      <c r="F21" s="54">
        <f>SUMIF($N$46:$N$54,$A21,AI$46:AI$54)+SUMIF($P$77:$P$85,$A21,AJ$77:AJ$85)+SUMIF($N$138:$N$146,$A21,AI$138:AI$146)</f>
        <v>98</v>
      </c>
      <c r="G21" s="54">
        <f>SUMIF($N$46:$N$54,$A21,AJ$46:AJ$54)+SUMIF($P$77:$P$85,$A21,AI$77:AI$85)+SUMIF($N$138:$N$146,$A21,AJ$138:AJ$146)</f>
        <v>211</v>
      </c>
      <c r="I21" s="2"/>
      <c r="K21" s="6"/>
      <c r="L21" s="6"/>
      <c r="M21" s="59" t="s">
        <v>3</v>
      </c>
      <c r="N21" s="59" t="str">
        <f>N9</f>
        <v>James Barry</v>
      </c>
      <c r="O21" s="59" t="s">
        <v>13</v>
      </c>
      <c r="P21" s="59" t="str">
        <f>P11</f>
        <v>Mark Shorten</v>
      </c>
      <c r="Q21" s="60"/>
      <c r="R21" s="60"/>
      <c r="S21" s="61"/>
      <c r="T21" s="61"/>
      <c r="U21" s="62"/>
      <c r="V21" s="62"/>
      <c r="W21" s="63"/>
      <c r="X21" s="63"/>
      <c r="Y21" s="64"/>
      <c r="Z21" s="64"/>
      <c r="AA21" s="59" t="str">
        <f t="shared" si="1"/>
        <v> </v>
      </c>
      <c r="AB21" s="40">
        <f t="shared" si="2"/>
        <v>0</v>
      </c>
      <c r="AC21" s="40">
        <f t="shared" si="3"/>
        <v>0</v>
      </c>
      <c r="AD21" s="41" t="str">
        <f t="shared" si="4"/>
        <v> </v>
      </c>
      <c r="AE21" s="41" t="str">
        <f t="shared" si="5"/>
        <v> </v>
      </c>
      <c r="AF21" s="41" t="str">
        <f t="shared" si="6"/>
        <v> </v>
      </c>
      <c r="AG21" s="41" t="str">
        <f t="shared" si="7"/>
        <v> </v>
      </c>
      <c r="AH21" s="41" t="str">
        <f t="shared" si="8"/>
        <v> </v>
      </c>
      <c r="AI21" s="41">
        <f t="shared" si="9"/>
        <v>0</v>
      </c>
      <c r="AJ21" s="41">
        <f t="shared" si="10"/>
        <v>0</v>
      </c>
      <c r="AK21" s="42"/>
      <c r="AL21" s="42"/>
    </row>
    <row r="22" spans="1:38" ht="18.75" customHeight="1">
      <c r="A22" s="22" t="str">
        <f>+E5</f>
        <v>Alan Murphy</v>
      </c>
      <c r="B22" s="54">
        <f>_xlfn.COUNTIFS($P$77:$P$85,$A22,$AA$77:$AA$85,"a")+_xlfn.COUNTIFS($N$46:$N$54,$A22,$AA$46:$AA$54,"h")+_xlfn.COUNTIFS($N$138:$N$146,$A22,$AA$138:$AA$146,"h")</f>
        <v>4</v>
      </c>
      <c r="C22" s="54">
        <f>_xlfn.COUNTIFS($P$77:$P$85,$A22,$AA$77:$AA$85,"h")+_xlfn.COUNTIFS($N$46:$N$54,$A22,$AA$46:$AA$54,"a")+_xlfn.COUNTIFS($N$138:$N$146,$A22,$AA$138:$AA$146,"a")</f>
        <v>2</v>
      </c>
      <c r="D22" s="54">
        <f>SUMIF($N$46:$N$54,$A22,AB$46:AB$54)+SUMIF($P$77:$P$85,$A22,AC$77:AC$85)+SUMIF($N$138:$N$146,$A22,AB$138:AB$146)</f>
        <v>17</v>
      </c>
      <c r="E22" s="54">
        <f>SUMIF($N$46:$N$54,$A22,AC$46:AC$54)+SUMIF($P$77:$P$85,$A22,AB$77:AB$85)+SUMIF($N$138:$N$146,$A22,AC$138:AC$146)</f>
        <v>7</v>
      </c>
      <c r="F22" s="54">
        <f>SUMIF($N$46:$N$54,$A22,AI$46:AI$54)+SUMIF($P$77:$P$85,$A22,AJ$77:AJ$85)+SUMIF($N$138:$N$146,$A22,AI$138:AI$146)</f>
        <v>245</v>
      </c>
      <c r="G22" s="54">
        <f>SUMIF($N$46:$N$54,$A22,AJ$46:AJ$54)+SUMIF($P$77:$P$85,$A22,AI$77:AI$85)+SUMIF($N$138:$N$146,$A22,AJ$138:AJ$146)</f>
        <v>211</v>
      </c>
      <c r="K22" s="6"/>
      <c r="L22" s="6"/>
      <c r="M22" s="59" t="s">
        <v>10</v>
      </c>
      <c r="N22" s="59" t="str">
        <f>N10</f>
        <v>Zofia</v>
      </c>
      <c r="O22" s="59" t="s">
        <v>11</v>
      </c>
      <c r="P22" s="59" t="str">
        <f>P10</f>
        <v>Phylip Walters</v>
      </c>
      <c r="Q22" s="60"/>
      <c r="R22" s="60"/>
      <c r="S22" s="61"/>
      <c r="T22" s="61"/>
      <c r="U22" s="62"/>
      <c r="V22" s="62"/>
      <c r="W22" s="63"/>
      <c r="X22" s="63"/>
      <c r="Y22" s="64"/>
      <c r="Z22" s="64"/>
      <c r="AA22" s="59" t="str">
        <f t="shared" si="1"/>
        <v> </v>
      </c>
      <c r="AB22" s="40">
        <f t="shared" si="2"/>
        <v>0</v>
      </c>
      <c r="AC22" s="40">
        <f t="shared" si="3"/>
        <v>0</v>
      </c>
      <c r="AD22" s="41" t="str">
        <f t="shared" si="4"/>
        <v> </v>
      </c>
      <c r="AE22" s="41" t="str">
        <f t="shared" si="5"/>
        <v> </v>
      </c>
      <c r="AF22" s="41" t="str">
        <f t="shared" si="6"/>
        <v> </v>
      </c>
      <c r="AG22" s="41" t="str">
        <f t="shared" si="7"/>
        <v> </v>
      </c>
      <c r="AH22" s="41" t="str">
        <f t="shared" si="8"/>
        <v> </v>
      </c>
      <c r="AI22" s="41">
        <f t="shared" si="9"/>
        <v>0</v>
      </c>
      <c r="AJ22" s="41">
        <f t="shared" si="10"/>
        <v>0</v>
      </c>
      <c r="AK22" s="42"/>
      <c r="AL22" s="42"/>
    </row>
    <row r="23" spans="1:38" ht="18.75" customHeight="1">
      <c r="A23" s="22" t="str">
        <f>+G5</f>
        <v>Chris O'Shea</v>
      </c>
      <c r="B23" s="54">
        <f>_xlfn.COUNTIFS($P$77:$P$85,$A23,$AA$77:$AA$85,"a")+_xlfn.COUNTIFS($N$46:$N$54,$A23,$AA$46:$AA$54,"h")+_xlfn.COUNTIFS($N$138:$N$146,$A23,$AA$138:$AA$146,"h")</f>
        <v>2</v>
      </c>
      <c r="C23" s="54">
        <f>_xlfn.COUNTIFS($P$77:$P$85,$A23,$AA$77:$AA$85,"h")+_xlfn.COUNTIFS($N$46:$N$54,$A23,$AA$46:$AA$54,"a")+_xlfn.COUNTIFS($N$138:$N$146,$A23,$AA$138:$AA$146,"a")</f>
        <v>4</v>
      </c>
      <c r="D23" s="54">
        <f>SUMIF($N$46:$N$54,$A23,AB$46:AB$54)+SUMIF($P$77:$P$85,$A23,AC$77:AC$85)+SUMIF($N$138:$N$146,$A23,AB$138:AB$146)</f>
        <v>9</v>
      </c>
      <c r="E23" s="54">
        <f>SUMIF($N$46:$N$54,$A23,AC$46:AC$54)+SUMIF($P$77:$P$85,$A23,AB$77:AB$85)+SUMIF($N$138:$N$146,$A23,AC$138:AC$146)</f>
        <v>16</v>
      </c>
      <c r="F23" s="54">
        <f>SUMIF($N$46:$N$54,$A23,AI$46:AI$54)+SUMIF($P$77:$P$85,$A23,AJ$77:AJ$85)+SUMIF($N$138:$N$146,$A23,AI$138:AI$146)</f>
        <v>205</v>
      </c>
      <c r="G23" s="54">
        <f>SUMIF($N$46:$N$54,$A23,AJ$46:AJ$54)+SUMIF($P$77:$P$85,$A23,AI$77:AI$85)+SUMIF($N$138:$N$146,$A23,AJ$138:AJ$146)</f>
        <v>251</v>
      </c>
      <c r="H23" s="1"/>
      <c r="K23" s="6"/>
      <c r="L23" s="6"/>
      <c r="M23" s="59" t="s">
        <v>12</v>
      </c>
      <c r="N23" s="59" t="str">
        <f>N11</f>
        <v>Julia Pikus</v>
      </c>
      <c r="O23" s="59" t="s">
        <v>9</v>
      </c>
      <c r="P23" s="59" t="str">
        <f>P9</f>
        <v>Michelle Shorten </v>
      </c>
      <c r="Q23" s="60"/>
      <c r="R23" s="60"/>
      <c r="S23" s="61"/>
      <c r="T23" s="61"/>
      <c r="U23" s="62"/>
      <c r="V23" s="62"/>
      <c r="W23" s="63"/>
      <c r="X23" s="63"/>
      <c r="Y23" s="64"/>
      <c r="Z23" s="64"/>
      <c r="AA23" s="59" t="str">
        <f t="shared" si="1"/>
        <v> </v>
      </c>
      <c r="AB23" s="40">
        <f t="shared" si="2"/>
        <v>0</v>
      </c>
      <c r="AC23" s="40">
        <f t="shared" si="3"/>
        <v>0</v>
      </c>
      <c r="AD23" s="41" t="str">
        <f t="shared" si="4"/>
        <v> </v>
      </c>
      <c r="AE23" s="41" t="str">
        <f t="shared" si="5"/>
        <v> </v>
      </c>
      <c r="AF23" s="41" t="str">
        <f t="shared" si="6"/>
        <v> </v>
      </c>
      <c r="AG23" s="41" t="str">
        <f t="shared" si="7"/>
        <v> </v>
      </c>
      <c r="AH23" s="41" t="str">
        <f t="shared" si="8"/>
        <v> </v>
      </c>
      <c r="AI23" s="41">
        <f t="shared" si="9"/>
        <v>0</v>
      </c>
      <c r="AJ23" s="41">
        <f t="shared" si="10"/>
        <v>0</v>
      </c>
      <c r="AK23" s="42"/>
      <c r="AL23" s="42"/>
    </row>
    <row r="24" spans="1:38" ht="18.75" customHeight="1">
      <c r="A24" s="31" t="str">
        <f>+C6</f>
        <v>Michelle Shorten </v>
      </c>
      <c r="B24" s="53">
        <f>_xlfn.COUNTIFS($N$77:$N$85,$A24,$AA$77:$AA$85,"H")+_xlfn.COUNTIFS($P$15:$P$23,$A24,$AA$15:$AA$23,"A")+_xlfn.COUNTIFS($N$170:$N$178,$A24,$AA$170:$AA$178,"H")</f>
        <v>2</v>
      </c>
      <c r="C24" s="53">
        <f>_xlfn.COUNTIFS($N$77:$N$85,$A24,$AA$77:$AA$85,"A")+_xlfn.COUNTIFS($P$15:$P$23,$A24,$AA$15:$AA$23,"H")+_xlfn.COUNTIFS($N$170:$N$178,$A24,$AA$170:$AA$178,"A")</f>
        <v>4</v>
      </c>
      <c r="D24" s="53">
        <f>SUMIF($P$15:$P$23,$A24,AC$15:AC$23)+SUMIF($N$77:$N$85,$A24,AB$77:AB$85)+SUMIF($N$170:$N$178,$A24,AB$170:AB$178)</f>
        <v>7</v>
      </c>
      <c r="E24" s="53">
        <f>SUMIF($P$15:$P$23,$A24,AB$15:AB$23)+SUMIF($N$77:$N$85,$A24,AC$77:AC$85)+SUMIF($N$170:$N$178,$A24,AC$170:AC$178)</f>
        <v>14</v>
      </c>
      <c r="F24" s="53">
        <f>SUMIF($P$15:$P$23,$A24,AJ$15:AJ$23)+SUMIF($N$77:$N$85,$A24,AI$77:AI$85)+SUMIF($N$170:$N$178,$A24,AI$170:AI$178)</f>
        <v>164</v>
      </c>
      <c r="G24" s="53">
        <f>SUMIF($P$15:$P$23,$A24,AI$15:AI$23)+SUMIF($N$77:$N$85,$A24,AJ$77:AJ$85)+SUMIF($N$170:$N$178,$A24,AJ$170:AJ$178)</f>
        <v>198</v>
      </c>
      <c r="H24" s="1"/>
      <c r="I24" s="2"/>
      <c r="K24" s="6"/>
      <c r="L24" s="6"/>
      <c r="M24" s="6"/>
      <c r="N24" s="6"/>
      <c r="O24" s="6"/>
      <c r="P24" s="6"/>
      <c r="Q24" s="17">
        <f aca="true" t="shared" si="11" ref="Q24:Z24">SUM(Q15:Q23)</f>
        <v>61</v>
      </c>
      <c r="R24" s="17">
        <f t="shared" si="11"/>
        <v>37</v>
      </c>
      <c r="S24" s="17">
        <f t="shared" si="11"/>
        <v>64</v>
      </c>
      <c r="T24" s="17">
        <f t="shared" si="11"/>
        <v>44</v>
      </c>
      <c r="U24" s="17">
        <f t="shared" si="11"/>
        <v>65</v>
      </c>
      <c r="V24" s="17">
        <f t="shared" si="11"/>
        <v>53</v>
      </c>
      <c r="W24" s="17">
        <f t="shared" si="11"/>
        <v>26</v>
      </c>
      <c r="X24" s="17">
        <f t="shared" si="11"/>
        <v>30</v>
      </c>
      <c r="Y24" s="17">
        <f t="shared" si="11"/>
        <v>12</v>
      </c>
      <c r="Z24" s="17">
        <f t="shared" si="11"/>
        <v>14</v>
      </c>
      <c r="AA24" s="6"/>
      <c r="AB24" s="43">
        <f>SUM(AB15:AB23)</f>
        <v>15</v>
      </c>
      <c r="AC24" s="43">
        <f>SUM(AC15:AC23)</f>
        <v>7</v>
      </c>
      <c r="AD24" s="41"/>
      <c r="AE24" s="41"/>
      <c r="AF24" s="41"/>
      <c r="AG24" s="41"/>
      <c r="AH24" s="41"/>
      <c r="AI24" s="43">
        <f>SUM(AI15:AI23)</f>
        <v>228</v>
      </c>
      <c r="AJ24" s="43">
        <f>SUM(AJ15:AJ23)</f>
        <v>178</v>
      </c>
      <c r="AK24" s="42"/>
      <c r="AL24" s="42"/>
    </row>
    <row r="25" spans="1:38" ht="18.75" customHeight="1">
      <c r="A25" s="31" t="str">
        <f>+E6</f>
        <v>Phylip Walters</v>
      </c>
      <c r="B25" s="53">
        <f>_xlfn.COUNTIFS($N$77:$N$85,$A25,$AA$77:$AA$85,"H")+_xlfn.COUNTIFS($P$15:$P$23,$A25,$AA$15:$AA$23,"A")+_xlfn.COUNTIFS($N$170:$N$178,$A25,$AA$170:$AA$178,"H")</f>
        <v>2</v>
      </c>
      <c r="C25" s="53">
        <f>_xlfn.COUNTIFS($N$77:$N$85,$A25,$AA$77:$AA$85,"A")+_xlfn.COUNTIFS($P$15:$P$23,$A25,$AA$15:$AA$23,"H")+_xlfn.COUNTIFS($N$170:$N$178,$A25,$AA$170:$AA$178,"A")</f>
        <v>4</v>
      </c>
      <c r="D25" s="53">
        <f>SUMIF($P$15:$P$23,$A25,AC$15:AC$23)+SUMIF($N$77:$N$85,$A25,AB$77:AB$85)+SUMIF($N$170:$N$178,$A25,AB$170:AB$178)</f>
        <v>6</v>
      </c>
      <c r="E25" s="53">
        <f>SUMIF($P$15:$P$23,$A25,AB$15:AB$23)+SUMIF($N$77:$N$85,$A25,AC$77:AC$85)+SUMIF($N$170:$N$178,$A25,AC$170:AC$178)</f>
        <v>14</v>
      </c>
      <c r="F25" s="53">
        <f>SUMIF($P$15:$P$23,$A25,AJ$15:AJ$23)+SUMIF($N$77:$N$85,$A25,AI$77:AI$85)+SUMIF($N$170:$N$178,$A25,AI$170:AI$178)</f>
        <v>133</v>
      </c>
      <c r="G25" s="53">
        <f>SUMIF($P$15:$P$23,$A25,AI$15:AI$23)+SUMIF($N$77:$N$85,$A25,AJ$77:AJ$85)+SUMIF($N$170:$N$178,$A25,AJ$170:AJ$178)</f>
        <v>201</v>
      </c>
      <c r="H25" s="1"/>
      <c r="I25" s="2"/>
      <c r="K25" s="6"/>
      <c r="L25" s="6"/>
      <c r="M25" s="6"/>
      <c r="N25" s="5" t="s">
        <v>16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2"/>
    </row>
    <row r="26" spans="1:38" ht="15.75">
      <c r="A26" s="31" t="str">
        <f>+G6</f>
        <v>Mark Shorten</v>
      </c>
      <c r="B26" s="53">
        <f>_xlfn.COUNTIFS($N$77:$N$85,$A26,$AA$77:$AA$85,"H")+_xlfn.COUNTIFS($P$15:$P$23,$A26,$AA$15:$AA$23,"A")+_xlfn.COUNTIFS($N$170:$N$178,$A26,$AA$170:$AA$178,"H")</f>
        <v>4</v>
      </c>
      <c r="C26" s="53">
        <f>_xlfn.COUNTIFS($N$77:$N$85,$A26,$AA$77:$AA$85,"A")+_xlfn.COUNTIFS($P$15:$P$23,$A26,$AA$15:$AA$23,"H")+_xlfn.COUNTIFS($N$170:$N$178,$A26,$AA$170:$AA$178,"A")</f>
        <v>2</v>
      </c>
      <c r="D26" s="53">
        <f>SUMIF($P$15:$P$23,$A26,AC$15:AC$23)+SUMIF($N$77:$N$85,$A26,AB$77:AB$85)+SUMIF($N$170:$N$178,$A26,AB$170:AB$178)</f>
        <v>12</v>
      </c>
      <c r="E26" s="53">
        <f>SUMIF($P$15:$P$23,$A26,AB$15:AB$23)+SUMIF($N$77:$N$85,$A26,AC$77:AC$85)+SUMIF($N$170:$N$178,$A26,AC$170:AC$178)</f>
        <v>10</v>
      </c>
      <c r="F26" s="53">
        <f>SUMIF($P$15:$P$23,$A26,AJ$15:AJ$23)+SUMIF($N$77:$N$85,$A26,AI$77:AI$85)+SUMIF($N$170:$N$178,$A26,AI$170:AI$178)</f>
        <v>184</v>
      </c>
      <c r="G26" s="53">
        <f>SUMIF($P$15:$P$23,$A26,AI$15:AI$23)+SUMIF($N$77:$N$85,$A26,AJ$77:AJ$85)+SUMIF($N$170:$N$178,$A26,AJ$170:AJ$178)</f>
        <v>201</v>
      </c>
      <c r="H26" s="1"/>
      <c r="I26" s="2"/>
      <c r="K26" s="6"/>
      <c r="L26" s="6"/>
      <c r="M26" s="6"/>
      <c r="N26" s="6"/>
      <c r="O26" s="14" t="s">
        <v>17</v>
      </c>
      <c r="P26" s="19">
        <f>COUNTIF(AA15:AA23,"h")</f>
        <v>4</v>
      </c>
      <c r="Q26" s="6"/>
      <c r="R26" s="18" t="s">
        <v>18</v>
      </c>
      <c r="S26" s="6"/>
      <c r="T26" s="11">
        <f>COUNTIF(AA15:AA23,"A")</f>
        <v>2</v>
      </c>
      <c r="U26" s="6"/>
      <c r="V26" s="6"/>
      <c r="W26" s="6"/>
      <c r="X26" s="6"/>
      <c r="Y26" s="6"/>
      <c r="Z26" s="6"/>
      <c r="AA26" s="6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42"/>
    </row>
    <row r="27" spans="1:38" ht="15.75">
      <c r="A27" s="52" t="str">
        <f>+C7</f>
        <v>Adam Lazaryev</v>
      </c>
      <c r="B27" s="54">
        <f>_xlfn.COUNTIFS($N$107:$N$115,$A27,$AA$107:$AA$115,"h")+_xlfn.COUNTIFS($P$46:$P$54,$A27,$AA$46:$AA$54,"a")+_xlfn.COUNTIFS($P$170:$P$178,$A27,$AA$170:$AA$178,"a")</f>
        <v>4</v>
      </c>
      <c r="C27" s="54">
        <f>_xlfn.COUNTIFS($N$107:$N$115,$A27,$AA$107:$AA$115,"a")+_xlfn.COUNTIFS($P$46:$P$54,$A27,$AA$46:$AA$54,"h")+_xlfn.COUNTIFS($P$170:$P$178,$A27,$AA$170:$AA$178,"h")</f>
        <v>2</v>
      </c>
      <c r="D27" s="54">
        <f>SUMIF($P$46:$P$54,$A27,AC$46:AC$54)+SUMIF($N$107:$N$115,$A27,AB$107:AB$115)+SUMIF($P$170:$P$178,$A27,AC$170:AC$178)</f>
        <v>13</v>
      </c>
      <c r="E27" s="54">
        <f>SUMIF($P$46:$P$54,$A27,AB$46:AB$54)+SUMIF($N$107:$N$115,$A27,AC$107:AC$115)+SUMIF($P$170:$P$178,$A27,AB$170:AB$178)</f>
        <v>8</v>
      </c>
      <c r="F27" s="54">
        <f>SUMIF($P$46:$P$54,$A27,AJ$46:AJ$54)+SUMIF($N$107:$N$115,$A27,AI$107:AI$115)+SUMIF($P$170:$P$178,$A27,AJ$170:AJ$178)</f>
        <v>214</v>
      </c>
      <c r="G27" s="54">
        <f>SUMIF($P$46:$P$54,$A27,AI$46:AI$54)+SUMIF($N$107:$N$115,$A27,AJ$107:AJ$115)+SUMIF($P$170:$P$178,$A27,AI$170:AI$178)</f>
        <v>150</v>
      </c>
      <c r="H27" s="1"/>
      <c r="K27" s="6"/>
      <c r="L27" s="6"/>
      <c r="M27" s="6"/>
      <c r="N27" s="12" t="s">
        <v>19</v>
      </c>
      <c r="O27" s="6"/>
      <c r="P27" s="6"/>
      <c r="Q27" s="6"/>
      <c r="R27" s="6"/>
      <c r="S27" s="6"/>
      <c r="T27" s="12"/>
      <c r="U27" s="12"/>
      <c r="V27" s="12"/>
      <c r="W27" s="12"/>
      <c r="X27" s="6"/>
      <c r="Y27" s="6"/>
      <c r="Z27" s="6"/>
      <c r="AA27" s="6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42"/>
    </row>
    <row r="28" spans="1:38" ht="15.75">
      <c r="A28" s="52" t="str">
        <f>+E7</f>
        <v>Olwyn Ryan</v>
      </c>
      <c r="B28" s="54">
        <f>_xlfn.COUNTIFS($N$107:$N$115,$A28,$AA$107:$AA$115,"h")+_xlfn.COUNTIFS($P$46:$P$54,$A28,$AA$46:$AA$54,"a")+_xlfn.COUNTIFS($P$170:$P$178,$A28,$AA$170:$AA$178,"a")</f>
        <v>2</v>
      </c>
      <c r="C28" s="54">
        <f>_xlfn.COUNTIFS($N$107:$N$115,$A28,$AA$107:$AA$115,"a")+_xlfn.COUNTIFS($P$46:$P$54,$A28,$AA$46:$AA$54,"h")+_xlfn.COUNTIFS($P$170:$P$178,$A28,$AA$170:$AA$178,"h")</f>
        <v>4</v>
      </c>
      <c r="D28" s="54">
        <f>SUMIF($P$46:$P$54,$A28,AC$46:AC$54)+SUMIF($N$107:$N$115,$A28,AB$107:AB$115)+SUMIF($P$170:$P$178,$A28,AC$170:AC$178)</f>
        <v>10</v>
      </c>
      <c r="E28" s="54">
        <f>SUMIF($P$46:$P$54,$A28,AB$46:AB$54)+SUMIF($N$107:$N$115,$A28,AC$107:AC$115)+SUMIF($P$170:$P$178,$A28,AB$170:AB$178)</f>
        <v>12</v>
      </c>
      <c r="F28" s="54">
        <f>SUMIF($P$46:$P$54,$A28,AJ$46:AJ$54)+SUMIF($N$107:$N$115,$A28,AI$107:AI$115)+SUMIF($P$170:$P$178,$A28,AJ$170:AJ$178)</f>
        <v>197</v>
      </c>
      <c r="G28" s="54">
        <f>SUMIF($P$46:$P$54,$A28,AI$46:AI$54)+SUMIF($N$107:$N$115,$A28,AJ$107:AJ$115)+SUMIF($P$170:$P$178,$A28,AI$170:AI$178)</f>
        <v>177</v>
      </c>
      <c r="H28" s="1"/>
      <c r="K28" s="6"/>
      <c r="L28" s="6"/>
      <c r="M28" s="6"/>
      <c r="O28" s="6"/>
      <c r="P28" s="6"/>
      <c r="Q28" s="15"/>
      <c r="R28" s="6"/>
      <c r="S28" s="6"/>
      <c r="T28" s="6"/>
      <c r="U28" s="6"/>
      <c r="V28" s="6"/>
      <c r="W28" s="6"/>
      <c r="X28" s="6"/>
      <c r="Y28" s="6"/>
      <c r="Z28" s="6"/>
      <c r="AA28" s="6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42"/>
    </row>
    <row r="29" spans="1:38" ht="15.75">
      <c r="A29" s="52" t="str">
        <f>+G7</f>
        <v>Adam Buckley</v>
      </c>
      <c r="B29" s="54">
        <f>_xlfn.COUNTIFS($N$107:$N$115,$A29,$AA$107:$AA$115,"h")+_xlfn.COUNTIFS($P$46:$P$54,$A29,$AA$46:$AA$54,"a")+_xlfn.COUNTIFS($P$170:$P$178,$A29,$AA$170:$AA$178,"a")</f>
        <v>1</v>
      </c>
      <c r="C29" s="54">
        <f>_xlfn.COUNTIFS($N$107:$N$115,$A29,$AA$107:$AA$115,"a")+_xlfn.COUNTIFS($P$46:$P$54,$A29,$AA$46:$AA$54,"h")+_xlfn.COUNTIFS($P$170:$P$178,$A29,$AA$170:$AA$178,"h")</f>
        <v>5</v>
      </c>
      <c r="D29" s="54">
        <f>SUMIF($P$46:$P$54,$A29,AC$46:AC$54)+SUMIF($N$107:$N$115,$A29,AB$107:AB$115)+SUMIF($P$170:$P$178,$A29,AC$170:AC$178)</f>
        <v>5</v>
      </c>
      <c r="E29" s="54">
        <f>SUMIF($P$46:$P$54,$A29,AB$46:AB$54)+SUMIF($N$107:$N$115,$A29,AC$107:AC$115)+SUMIF($P$170:$P$178,$A29,AB$170:AB$178)</f>
        <v>15</v>
      </c>
      <c r="F29" s="54">
        <f>SUMIF($P$46:$P$54,$A29,AJ$46:AJ$54)+SUMIF($N$107:$N$115,$A29,AI$107:AI$115)+SUMIF($P$170:$P$178,$A29,AJ$170:AJ$178)</f>
        <v>164</v>
      </c>
      <c r="G29" s="54">
        <f>SUMIF($P$46:$P$54,$A29,AI$46:AI$54)+SUMIF($N$107:$N$115,$A29,AJ$107:AJ$115)+SUMIF($P$170:$P$178,$A29,AI$170:AI$178)</f>
        <v>184</v>
      </c>
      <c r="H29" s="1"/>
      <c r="I29" s="2"/>
      <c r="K29" s="6"/>
      <c r="L29" s="6"/>
      <c r="M29" s="6"/>
      <c r="N29" s="12" t="s">
        <v>20</v>
      </c>
      <c r="O29" s="6"/>
      <c r="P29" s="6"/>
      <c r="Q29" s="6"/>
      <c r="R29" s="12" t="s">
        <v>21</v>
      </c>
      <c r="S29" s="12"/>
      <c r="T29" s="12"/>
      <c r="U29" s="12"/>
      <c r="V29" s="12"/>
      <c r="W29" s="12"/>
      <c r="X29" s="6"/>
      <c r="Y29" s="6"/>
      <c r="Z29" s="6"/>
      <c r="AA29" s="6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42"/>
    </row>
    <row r="30" spans="2:12" ht="12.75">
      <c r="B30" s="3">
        <f aca="true" t="shared" si="12" ref="B30:G30">SUM(B18:B29)</f>
        <v>36</v>
      </c>
      <c r="C30" s="3">
        <f t="shared" si="12"/>
        <v>36</v>
      </c>
      <c r="D30" s="3">
        <f t="shared" si="12"/>
        <v>129</v>
      </c>
      <c r="E30" s="3">
        <f t="shared" si="12"/>
        <v>129</v>
      </c>
      <c r="F30" s="3">
        <f t="shared" si="12"/>
        <v>2264</v>
      </c>
      <c r="G30" s="3">
        <f t="shared" si="12"/>
        <v>2264</v>
      </c>
      <c r="H30" s="1"/>
      <c r="I30" s="2"/>
      <c r="K30" s="6"/>
      <c r="L30" s="6"/>
    </row>
    <row r="31" spans="9:38" ht="12.75">
      <c r="I31" s="2"/>
      <c r="K31" s="6"/>
      <c r="L31" s="6"/>
      <c r="M31" s="6"/>
      <c r="N31" s="12" t="str">
        <f>+N1</f>
        <v>Munster Table Tennis Association School's League 2012/13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41"/>
      <c r="AC31" s="41"/>
      <c r="AD31" s="41"/>
      <c r="AE31" s="41"/>
      <c r="AF31" s="41"/>
      <c r="AG31" s="41"/>
      <c r="AH31" s="41"/>
      <c r="AI31" s="44"/>
      <c r="AJ31" s="44"/>
      <c r="AK31" s="42"/>
      <c r="AL31" s="42"/>
    </row>
    <row r="32" spans="2:38" ht="18">
      <c r="B32" s="4" t="s">
        <v>35</v>
      </c>
      <c r="I32" s="2"/>
      <c r="K32" s="6"/>
      <c r="L32" s="6"/>
      <c r="M32" s="6"/>
      <c r="N32" s="6"/>
      <c r="O32" s="6"/>
      <c r="P32" s="12"/>
      <c r="Q32" s="12"/>
      <c r="R32" s="12"/>
      <c r="S32" s="12"/>
      <c r="T32" s="12"/>
      <c r="U32" s="12"/>
      <c r="V32" s="12"/>
      <c r="W32" s="12"/>
      <c r="X32" s="6"/>
      <c r="Y32" s="6"/>
      <c r="Z32" s="6"/>
      <c r="AA32" s="6"/>
      <c r="AB32" s="41"/>
      <c r="AC32" s="41"/>
      <c r="AD32" s="41"/>
      <c r="AE32" s="41"/>
      <c r="AF32" s="41"/>
      <c r="AG32" s="41"/>
      <c r="AH32" s="41"/>
      <c r="AI32" s="44"/>
      <c r="AJ32" s="44"/>
      <c r="AK32" s="42"/>
      <c r="AL32" s="42"/>
    </row>
    <row r="33" spans="11:38" ht="12.75">
      <c r="K33" s="6"/>
      <c r="L33" s="6"/>
      <c r="M33" s="6"/>
      <c r="N33" s="12"/>
      <c r="O33" s="12" t="s">
        <v>6</v>
      </c>
      <c r="P33" s="12"/>
      <c r="Q33" s="12"/>
      <c r="R33" s="12"/>
      <c r="S33" s="12"/>
      <c r="T33" s="12"/>
      <c r="U33" s="12"/>
      <c r="V33" s="12"/>
      <c r="W33" s="12"/>
      <c r="X33" s="6"/>
      <c r="Y33" s="6"/>
      <c r="Z33" s="6"/>
      <c r="AA33" s="6"/>
      <c r="AB33" s="41"/>
      <c r="AC33" s="41"/>
      <c r="AD33" s="41"/>
      <c r="AE33" s="41"/>
      <c r="AF33" s="41"/>
      <c r="AG33" s="41"/>
      <c r="AH33" s="41"/>
      <c r="AI33" s="44"/>
      <c r="AJ33" s="44"/>
      <c r="AK33" s="42"/>
      <c r="AL33" s="42"/>
    </row>
    <row r="34" spans="2:38" ht="18.75">
      <c r="B34" s="30" t="str">
        <f>+B1</f>
        <v>DIVISION 3</v>
      </c>
      <c r="H34" s="1"/>
      <c r="I34" s="2"/>
      <c r="K34" s="6"/>
      <c r="L34" s="6"/>
      <c r="M34" s="6"/>
      <c r="N34" s="12" t="str">
        <f>$B1</f>
        <v>DIVISION 3</v>
      </c>
      <c r="O34" s="12"/>
      <c r="P34" s="12"/>
      <c r="Q34" s="12" t="str">
        <f>+B36</f>
        <v> Round 1: </v>
      </c>
      <c r="R34" s="12"/>
      <c r="S34" s="12"/>
      <c r="T34" s="12"/>
      <c r="U34" s="12"/>
      <c r="V34" s="12"/>
      <c r="W34" s="12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4"/>
      <c r="AJ34" s="44"/>
      <c r="AK34" s="42"/>
      <c r="AL34" s="42"/>
    </row>
    <row r="35" spans="8:38" ht="12.75">
      <c r="H35" s="11"/>
      <c r="I35" s="2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5"/>
      <c r="AC35" s="41"/>
      <c r="AD35" s="41"/>
      <c r="AE35" s="41"/>
      <c r="AF35" s="41"/>
      <c r="AG35" s="41"/>
      <c r="AH35" s="41"/>
      <c r="AI35" s="44"/>
      <c r="AJ35" s="44"/>
      <c r="AK35" s="42"/>
      <c r="AL35" s="42"/>
    </row>
    <row r="36" spans="1:38" ht="18.75">
      <c r="A36" s="26"/>
      <c r="B36" s="23" t="s">
        <v>24</v>
      </c>
      <c r="C36" s="27"/>
      <c r="D36" s="26"/>
      <c r="E36" s="26"/>
      <c r="F36" s="28"/>
      <c r="G36" s="28"/>
      <c r="H36" s="26"/>
      <c r="I36" s="2"/>
      <c r="K36" s="6"/>
      <c r="L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5"/>
      <c r="AC36" s="41"/>
      <c r="AD36" s="41"/>
      <c r="AE36" s="41"/>
      <c r="AF36" s="41"/>
      <c r="AG36" s="41"/>
      <c r="AH36" s="41"/>
      <c r="AI36" s="44"/>
      <c r="AJ36" s="44"/>
      <c r="AK36" s="42"/>
      <c r="AL36" s="42"/>
    </row>
    <row r="37" spans="1:38" ht="15.75">
      <c r="A37" s="26"/>
      <c r="B37" s="26"/>
      <c r="C37" s="26"/>
      <c r="D37" s="26"/>
      <c r="E37" s="26"/>
      <c r="F37" s="28"/>
      <c r="G37" s="28"/>
      <c r="H37" s="26"/>
      <c r="I37" s="2"/>
      <c r="K37" s="6"/>
      <c r="L37" s="16"/>
      <c r="M37" s="5"/>
      <c r="N37" s="5" t="s">
        <v>7</v>
      </c>
      <c r="O37" s="5"/>
      <c r="P37" s="5" t="s">
        <v>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5"/>
      <c r="AC37" s="41"/>
      <c r="AD37" s="41"/>
      <c r="AE37" s="41"/>
      <c r="AF37" s="41"/>
      <c r="AG37" s="41"/>
      <c r="AH37" s="41"/>
      <c r="AI37" s="44"/>
      <c r="AJ37" s="44"/>
      <c r="AK37" s="42"/>
      <c r="AL37" s="42"/>
    </row>
    <row r="38" spans="1:38" ht="15.75">
      <c r="A38" s="46" t="s">
        <v>0</v>
      </c>
      <c r="B38" s="47"/>
      <c r="C38" s="46" t="s">
        <v>1</v>
      </c>
      <c r="D38" s="24"/>
      <c r="E38" s="26"/>
      <c r="F38" s="28" t="s">
        <v>2</v>
      </c>
      <c r="G38" s="28" t="s">
        <v>3</v>
      </c>
      <c r="H38" s="26"/>
      <c r="I38" s="2"/>
      <c r="K38" s="6"/>
      <c r="M38" s="5"/>
      <c r="N38" s="13" t="str">
        <f>+A5</f>
        <v>Colaiste Choilm C</v>
      </c>
      <c r="O38" s="5"/>
      <c r="P38" s="13" t="str">
        <f>+A7</f>
        <v>Rushbrooke National school A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5"/>
      <c r="AC38" s="41"/>
      <c r="AD38" s="41"/>
      <c r="AE38" s="41"/>
      <c r="AF38" s="41"/>
      <c r="AG38" s="41"/>
      <c r="AH38" s="41"/>
      <c r="AI38" s="44"/>
      <c r="AJ38" s="44"/>
      <c r="AK38" s="42"/>
      <c r="AL38" s="42"/>
    </row>
    <row r="39" spans="1:38" ht="15.75">
      <c r="A39" s="66" t="str">
        <f>A4</f>
        <v>Mixed Bag</v>
      </c>
      <c r="B39" s="66" t="s">
        <v>4</v>
      </c>
      <c r="C39" s="66" t="str">
        <f>A6</f>
        <v>Bandon Grammar School  C</v>
      </c>
      <c r="D39" s="25"/>
      <c r="E39" s="26"/>
      <c r="F39" s="29">
        <f>P26</f>
        <v>4</v>
      </c>
      <c r="G39" s="29">
        <f>T26</f>
        <v>2</v>
      </c>
      <c r="H39" s="26"/>
      <c r="I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</row>
    <row r="40" spans="1:38" ht="15.75">
      <c r="A40" s="66" t="str">
        <f>A5</f>
        <v>Colaiste Choilm C</v>
      </c>
      <c r="B40" s="66" t="s">
        <v>4</v>
      </c>
      <c r="C40" s="66" t="str">
        <f>A7</f>
        <v>Rushbrooke National school A</v>
      </c>
      <c r="D40" s="25"/>
      <c r="E40" s="26"/>
      <c r="F40" s="29">
        <f>+P58</f>
        <v>4</v>
      </c>
      <c r="G40" s="29">
        <f>+T58</f>
        <v>2</v>
      </c>
      <c r="H40" s="26"/>
      <c r="K40" s="6"/>
      <c r="L40" s="6"/>
      <c r="M40" s="3" t="s">
        <v>3</v>
      </c>
      <c r="N40" s="3" t="str">
        <f>C5</f>
        <v>David McSweeney</v>
      </c>
      <c r="O40" s="8" t="s">
        <v>9</v>
      </c>
      <c r="P40" s="3" t="str">
        <f>C7</f>
        <v>Adam Lazaryev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</row>
    <row r="41" spans="1:38" ht="15.75">
      <c r="A41" s="66"/>
      <c r="B41" s="66"/>
      <c r="C41" s="66"/>
      <c r="D41" s="25"/>
      <c r="E41" s="26"/>
      <c r="F41" s="28"/>
      <c r="G41" s="28"/>
      <c r="H41" s="26"/>
      <c r="K41" s="6"/>
      <c r="L41" s="6"/>
      <c r="M41" s="3" t="s">
        <v>10</v>
      </c>
      <c r="N41" s="3" t="str">
        <f>E5</f>
        <v>Alan Murphy</v>
      </c>
      <c r="O41" s="8" t="s">
        <v>11</v>
      </c>
      <c r="P41" s="3" t="str">
        <f>E7</f>
        <v>Olwyn Ryan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41"/>
      <c r="AC41" s="41"/>
      <c r="AD41" s="41"/>
      <c r="AE41" s="41"/>
      <c r="AF41" s="41"/>
      <c r="AG41" s="41"/>
      <c r="AH41" s="41"/>
      <c r="AI41" s="41"/>
      <c r="AJ41" s="41"/>
      <c r="AK41" s="42"/>
      <c r="AL41" s="42"/>
    </row>
    <row r="42" spans="1:38" ht="18.75">
      <c r="A42" s="66"/>
      <c r="B42" s="67" t="s">
        <v>22</v>
      </c>
      <c r="C42" s="68"/>
      <c r="D42" s="25"/>
      <c r="E42" s="26"/>
      <c r="F42" s="28"/>
      <c r="G42" s="28"/>
      <c r="H42" s="26"/>
      <c r="L42" s="6"/>
      <c r="M42" s="3" t="s">
        <v>12</v>
      </c>
      <c r="N42" s="3" t="str">
        <f>G5</f>
        <v>Chris O'Shea</v>
      </c>
      <c r="O42" s="8" t="s">
        <v>13</v>
      </c>
      <c r="P42" s="3" t="str">
        <f>G7</f>
        <v>Adam Buckley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2"/>
    </row>
    <row r="43" spans="1:38" ht="15.75">
      <c r="A43" s="66"/>
      <c r="B43" s="66"/>
      <c r="C43" s="66"/>
      <c r="D43" s="25"/>
      <c r="E43" s="26"/>
      <c r="F43" s="28"/>
      <c r="G43" s="28"/>
      <c r="H43" s="26"/>
      <c r="L43" s="6"/>
      <c r="M43" s="6"/>
      <c r="N43" s="6"/>
      <c r="O43" s="6"/>
      <c r="P43" s="6"/>
      <c r="Q43" s="6"/>
      <c r="R43" s="6"/>
      <c r="S43" s="6"/>
      <c r="T43" s="5" t="s">
        <v>14</v>
      </c>
      <c r="U43" s="6"/>
      <c r="V43" s="6"/>
      <c r="W43" s="6"/>
      <c r="X43" s="6"/>
      <c r="Y43" s="6"/>
      <c r="Z43" s="6"/>
      <c r="AA43" s="11" t="s">
        <v>15</v>
      </c>
      <c r="AB43" s="40"/>
      <c r="AC43" s="41"/>
      <c r="AD43" s="41"/>
      <c r="AE43" s="41"/>
      <c r="AF43" s="41"/>
      <c r="AG43" s="41"/>
      <c r="AH43" s="41"/>
      <c r="AI43" s="41"/>
      <c r="AJ43" s="41"/>
      <c r="AK43" s="42"/>
      <c r="AL43" s="42"/>
    </row>
    <row r="44" spans="1:38" ht="15.75">
      <c r="A44" s="66" t="str">
        <f>A6</f>
        <v>Bandon Grammar School  C</v>
      </c>
      <c r="B44" s="66" t="s">
        <v>4</v>
      </c>
      <c r="C44" s="66" t="str">
        <f>A5</f>
        <v>Colaiste Choilm C</v>
      </c>
      <c r="D44" s="25"/>
      <c r="E44" s="26"/>
      <c r="F44" s="29">
        <f>P88</f>
        <v>4</v>
      </c>
      <c r="G44" s="29">
        <f>T88</f>
        <v>2</v>
      </c>
      <c r="H44" s="26"/>
      <c r="L44" s="6"/>
      <c r="M44" s="5"/>
      <c r="N44" s="5" t="s">
        <v>7</v>
      </c>
      <c r="O44" s="5"/>
      <c r="P44" s="5" t="s">
        <v>8</v>
      </c>
      <c r="Q44" s="11"/>
      <c r="R44" s="11"/>
      <c r="S44" s="5"/>
      <c r="T44" s="6"/>
      <c r="U44" s="5"/>
      <c r="V44" s="5"/>
      <c r="W44" s="6"/>
      <c r="X44" s="5"/>
      <c r="Y44" s="5"/>
      <c r="Z44" s="5"/>
      <c r="AA44" s="6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</row>
    <row r="45" spans="1:38" ht="18.75" customHeight="1">
      <c r="A45" s="66" t="str">
        <f>A7</f>
        <v>Rushbrooke National school A</v>
      </c>
      <c r="B45" s="66" t="s">
        <v>4</v>
      </c>
      <c r="C45" s="66" t="str">
        <f>A4</f>
        <v>Mixed Bag</v>
      </c>
      <c r="D45" s="25"/>
      <c r="E45" s="26"/>
      <c r="F45" s="29">
        <f>+P118</f>
        <v>1</v>
      </c>
      <c r="G45" s="29">
        <f>+T118</f>
        <v>5</v>
      </c>
      <c r="H45" s="26"/>
      <c r="L45" s="6"/>
      <c r="M45" s="5"/>
      <c r="N45" s="5"/>
      <c r="O45" s="5"/>
      <c r="P45" s="5"/>
      <c r="Q45" s="20" t="s">
        <v>26</v>
      </c>
      <c r="R45" s="20"/>
      <c r="S45" s="20" t="s">
        <v>27</v>
      </c>
      <c r="T45" s="20"/>
      <c r="U45" s="20" t="s">
        <v>28</v>
      </c>
      <c r="V45" s="20"/>
      <c r="W45" s="20" t="s">
        <v>30</v>
      </c>
      <c r="X45" s="20"/>
      <c r="Y45" s="20" t="s">
        <v>29</v>
      </c>
      <c r="Z45" s="20"/>
      <c r="AA45" s="3" t="s">
        <v>25</v>
      </c>
      <c r="AB45" s="40"/>
      <c r="AC45" s="41"/>
      <c r="AD45" s="41"/>
      <c r="AE45" s="41"/>
      <c r="AF45" s="41"/>
      <c r="AG45" s="41"/>
      <c r="AH45" s="41"/>
      <c r="AI45" s="41"/>
      <c r="AJ45" s="41"/>
      <c r="AK45" s="42"/>
      <c r="AL45" s="42"/>
    </row>
    <row r="46" spans="1:38" ht="18.75" customHeight="1">
      <c r="A46" s="66"/>
      <c r="B46" s="66"/>
      <c r="C46" s="66"/>
      <c r="D46" s="25"/>
      <c r="E46" s="26"/>
      <c r="F46" s="28"/>
      <c r="G46" s="28"/>
      <c r="H46" s="26"/>
      <c r="K46" s="6"/>
      <c r="L46" s="6"/>
      <c r="M46" s="3" t="s">
        <v>3</v>
      </c>
      <c r="N46" s="3" t="str">
        <f>N40</f>
        <v>David McSweeney</v>
      </c>
      <c r="O46" s="3" t="s">
        <v>11</v>
      </c>
      <c r="P46" s="8" t="str">
        <f>P41</f>
        <v>Olwyn Ryan</v>
      </c>
      <c r="Q46" s="32">
        <v>7</v>
      </c>
      <c r="R46" s="32">
        <v>11</v>
      </c>
      <c r="S46" s="33">
        <v>7</v>
      </c>
      <c r="T46" s="33">
        <v>11</v>
      </c>
      <c r="U46" s="34">
        <v>6</v>
      </c>
      <c r="V46" s="34">
        <v>11</v>
      </c>
      <c r="W46" s="35"/>
      <c r="X46" s="35"/>
      <c r="Y46" s="36"/>
      <c r="Z46" s="36"/>
      <c r="AA46" s="3" t="str">
        <f aca="true" t="shared" si="13" ref="AA46:AA54">IF(AB46+AC46&gt;0,IF(AB46&gt;AC46,"H","A")," ")</f>
        <v>A</v>
      </c>
      <c r="AB46" s="40">
        <f aca="true" t="shared" si="14" ref="AB46:AB54">COUNTIF($AD46:$AH46,"H")</f>
        <v>0</v>
      </c>
      <c r="AC46" s="40">
        <f aca="true" t="shared" si="15" ref="AC46:AC54">COUNTIF($AD46:$AH46,"A")</f>
        <v>3</v>
      </c>
      <c r="AD46" s="41" t="str">
        <f aca="true" t="shared" si="16" ref="AD46:AD54">IF(Q46+R46&gt;0,IF(Q46&gt;R46,"H","A")," ")</f>
        <v>A</v>
      </c>
      <c r="AE46" s="41" t="str">
        <f aca="true" t="shared" si="17" ref="AE46:AE54">IF(S46+T46&gt;0,IF(S46&gt;T46,"H","A")," ")</f>
        <v>A</v>
      </c>
      <c r="AF46" s="41" t="str">
        <f aca="true" t="shared" si="18" ref="AF46:AF54">IF(U46+V46&gt;0,IF(U46&gt;V46,"H","A")," ")</f>
        <v>A</v>
      </c>
      <c r="AG46" s="41" t="str">
        <f aca="true" t="shared" si="19" ref="AG46:AG54">IF(W46+X46&gt;0,IF(W46&gt;X46,"H","A")," ")</f>
        <v> </v>
      </c>
      <c r="AH46" s="41" t="str">
        <f aca="true" t="shared" si="20" ref="AH46:AH54">IF(Y46+Z46&gt;0,IF(Y46&gt;Z46,"H","A")," ")</f>
        <v> </v>
      </c>
      <c r="AI46" s="41">
        <f aca="true" t="shared" si="21" ref="AI46:AI54">+Q46+S46+U46+W46+Y46</f>
        <v>20</v>
      </c>
      <c r="AJ46" s="41">
        <f aca="true" t="shared" si="22" ref="AJ46:AJ54">+R46+T46+V46+X46+Z46</f>
        <v>33</v>
      </c>
      <c r="AK46" s="42"/>
      <c r="AL46" s="42"/>
    </row>
    <row r="47" spans="1:38" ht="18.75" customHeight="1">
      <c r="A47" s="66"/>
      <c r="B47" s="67" t="s">
        <v>23</v>
      </c>
      <c r="C47" s="69"/>
      <c r="D47" s="25"/>
      <c r="E47" s="26"/>
      <c r="F47" s="28"/>
      <c r="G47" s="28"/>
      <c r="H47" s="26"/>
      <c r="K47" s="6"/>
      <c r="L47" s="6"/>
      <c r="M47" s="3" t="s">
        <v>10</v>
      </c>
      <c r="N47" s="3" t="str">
        <f>N41</f>
        <v>Alan Murphy</v>
      </c>
      <c r="O47" s="3" t="s">
        <v>9</v>
      </c>
      <c r="P47" s="8" t="str">
        <f>P40</f>
        <v>Adam Lazaryev</v>
      </c>
      <c r="Q47" s="32">
        <v>11</v>
      </c>
      <c r="R47" s="32">
        <v>8</v>
      </c>
      <c r="S47" s="33">
        <v>11</v>
      </c>
      <c r="T47" s="33">
        <v>9</v>
      </c>
      <c r="U47" s="34">
        <v>8</v>
      </c>
      <c r="V47" s="34">
        <v>11</v>
      </c>
      <c r="W47" s="35">
        <v>18</v>
      </c>
      <c r="X47" s="35">
        <v>16</v>
      </c>
      <c r="Y47" s="36">
        <v>11</v>
      </c>
      <c r="Z47" s="36">
        <v>8</v>
      </c>
      <c r="AA47" s="3" t="str">
        <f t="shared" si="13"/>
        <v>H</v>
      </c>
      <c r="AB47" s="40">
        <f t="shared" si="14"/>
        <v>4</v>
      </c>
      <c r="AC47" s="40">
        <f t="shared" si="15"/>
        <v>1</v>
      </c>
      <c r="AD47" s="41" t="str">
        <f t="shared" si="16"/>
        <v>H</v>
      </c>
      <c r="AE47" s="41" t="str">
        <f t="shared" si="17"/>
        <v>H</v>
      </c>
      <c r="AF47" s="41" t="str">
        <f t="shared" si="18"/>
        <v>A</v>
      </c>
      <c r="AG47" s="41" t="str">
        <f t="shared" si="19"/>
        <v>H</v>
      </c>
      <c r="AH47" s="41" t="str">
        <f t="shared" si="20"/>
        <v>H</v>
      </c>
      <c r="AI47" s="41">
        <f t="shared" si="21"/>
        <v>59</v>
      </c>
      <c r="AJ47" s="41">
        <f t="shared" si="22"/>
        <v>52</v>
      </c>
      <c r="AK47" s="42"/>
      <c r="AL47" s="42"/>
    </row>
    <row r="48" spans="1:38" ht="18.75" customHeight="1">
      <c r="A48" s="66"/>
      <c r="B48" s="66"/>
      <c r="C48" s="66"/>
      <c r="D48" s="25"/>
      <c r="E48" s="26"/>
      <c r="F48" s="28"/>
      <c r="G48" s="28"/>
      <c r="H48" s="26"/>
      <c r="K48" s="6"/>
      <c r="L48" s="6"/>
      <c r="M48" s="3" t="s">
        <v>12</v>
      </c>
      <c r="N48" s="3" t="str">
        <f>N42</f>
        <v>Chris O'Shea</v>
      </c>
      <c r="O48" s="3" t="s">
        <v>13</v>
      </c>
      <c r="P48" s="8" t="str">
        <f>P42</f>
        <v>Adam Buckley</v>
      </c>
      <c r="Q48" s="32">
        <v>11</v>
      </c>
      <c r="R48" s="32">
        <v>8</v>
      </c>
      <c r="S48" s="33">
        <v>7</v>
      </c>
      <c r="T48" s="33">
        <v>11</v>
      </c>
      <c r="U48" s="34">
        <v>12</v>
      </c>
      <c r="V48" s="34">
        <v>10</v>
      </c>
      <c r="W48" s="35">
        <v>10</v>
      </c>
      <c r="X48" s="35">
        <v>12</v>
      </c>
      <c r="Y48" s="36">
        <v>11</v>
      </c>
      <c r="Z48" s="36">
        <v>7</v>
      </c>
      <c r="AA48" s="3" t="str">
        <f t="shared" si="13"/>
        <v>H</v>
      </c>
      <c r="AB48" s="40">
        <f t="shared" si="14"/>
        <v>3</v>
      </c>
      <c r="AC48" s="40">
        <f t="shared" si="15"/>
        <v>2</v>
      </c>
      <c r="AD48" s="41" t="str">
        <f t="shared" si="16"/>
        <v>H</v>
      </c>
      <c r="AE48" s="41" t="str">
        <f t="shared" si="17"/>
        <v>A</v>
      </c>
      <c r="AF48" s="41" t="str">
        <f t="shared" si="18"/>
        <v>H</v>
      </c>
      <c r="AG48" s="41" t="str">
        <f t="shared" si="19"/>
        <v>A</v>
      </c>
      <c r="AH48" s="41" t="str">
        <f t="shared" si="20"/>
        <v>H</v>
      </c>
      <c r="AI48" s="41">
        <f t="shared" si="21"/>
        <v>51</v>
      </c>
      <c r="AJ48" s="41">
        <f t="shared" si="22"/>
        <v>48</v>
      </c>
      <c r="AK48" s="42"/>
      <c r="AL48" s="42"/>
    </row>
    <row r="49" spans="1:38" ht="18.75" customHeight="1">
      <c r="A49" s="66" t="str">
        <f>A5</f>
        <v>Colaiste Choilm C</v>
      </c>
      <c r="B49" s="66" t="s">
        <v>4</v>
      </c>
      <c r="C49" s="66" t="str">
        <f>A4</f>
        <v>Mixed Bag</v>
      </c>
      <c r="D49" s="25"/>
      <c r="E49" s="26"/>
      <c r="F49" s="29">
        <f>+P149</f>
        <v>0</v>
      </c>
      <c r="G49" s="29">
        <f>+T149</f>
        <v>6</v>
      </c>
      <c r="H49" s="26"/>
      <c r="K49" s="6"/>
      <c r="L49" s="6"/>
      <c r="M49" s="3" t="s">
        <v>3</v>
      </c>
      <c r="N49" s="3" t="str">
        <f>N40</f>
        <v>David McSweeney</v>
      </c>
      <c r="O49" s="3" t="s">
        <v>9</v>
      </c>
      <c r="P49" s="8" t="str">
        <f>P40</f>
        <v>Adam Lazaryev</v>
      </c>
      <c r="Q49" s="32">
        <v>6</v>
      </c>
      <c r="R49" s="32">
        <v>11</v>
      </c>
      <c r="S49" s="33">
        <v>2</v>
      </c>
      <c r="T49" s="33">
        <v>11</v>
      </c>
      <c r="U49" s="34">
        <v>3</v>
      </c>
      <c r="V49" s="34">
        <v>11</v>
      </c>
      <c r="W49" s="35"/>
      <c r="X49" s="35"/>
      <c r="Y49" s="36"/>
      <c r="Z49" s="36"/>
      <c r="AA49" s="3" t="str">
        <f t="shared" si="13"/>
        <v>A</v>
      </c>
      <c r="AB49" s="40">
        <f t="shared" si="14"/>
        <v>0</v>
      </c>
      <c r="AC49" s="40">
        <f t="shared" si="15"/>
        <v>3</v>
      </c>
      <c r="AD49" s="41" t="str">
        <f t="shared" si="16"/>
        <v>A</v>
      </c>
      <c r="AE49" s="41" t="str">
        <f t="shared" si="17"/>
        <v>A</v>
      </c>
      <c r="AF49" s="41" t="str">
        <f t="shared" si="18"/>
        <v>A</v>
      </c>
      <c r="AG49" s="41" t="str">
        <f t="shared" si="19"/>
        <v> </v>
      </c>
      <c r="AH49" s="41" t="str">
        <f t="shared" si="20"/>
        <v> </v>
      </c>
      <c r="AI49" s="41">
        <f t="shared" si="21"/>
        <v>11</v>
      </c>
      <c r="AJ49" s="41">
        <f t="shared" si="22"/>
        <v>33</v>
      </c>
      <c r="AK49" s="42"/>
      <c r="AL49" s="42"/>
    </row>
    <row r="50" spans="1:38" ht="18.75" customHeight="1">
      <c r="A50" s="66" t="str">
        <f>A6</f>
        <v>Bandon Grammar School  C</v>
      </c>
      <c r="B50" s="66" t="s">
        <v>4</v>
      </c>
      <c r="C50" s="66" t="str">
        <f>A7</f>
        <v>Rushbrooke National school A</v>
      </c>
      <c r="D50" s="25"/>
      <c r="E50" s="26"/>
      <c r="F50" s="29">
        <f>P181</f>
        <v>2</v>
      </c>
      <c r="G50" s="29">
        <f>T181</f>
        <v>4</v>
      </c>
      <c r="H50" s="26"/>
      <c r="K50" s="6"/>
      <c r="L50" s="6"/>
      <c r="M50" s="3" t="s">
        <v>10</v>
      </c>
      <c r="N50" s="3" t="str">
        <f>N41</f>
        <v>Alan Murphy</v>
      </c>
      <c r="O50" s="3" t="s">
        <v>13</v>
      </c>
      <c r="P50" s="8" t="str">
        <f>P42</f>
        <v>Adam Buckley</v>
      </c>
      <c r="Q50" s="32">
        <v>11</v>
      </c>
      <c r="R50" s="32">
        <v>9</v>
      </c>
      <c r="S50" s="33">
        <v>11</v>
      </c>
      <c r="T50" s="33">
        <v>5</v>
      </c>
      <c r="U50" s="34">
        <v>11</v>
      </c>
      <c r="V50" s="34">
        <v>5</v>
      </c>
      <c r="W50" s="35"/>
      <c r="X50" s="35"/>
      <c r="Y50" s="36"/>
      <c r="Z50" s="36"/>
      <c r="AA50" s="3" t="str">
        <f t="shared" si="13"/>
        <v>H</v>
      </c>
      <c r="AB50" s="40">
        <f t="shared" si="14"/>
        <v>3</v>
      </c>
      <c r="AC50" s="40">
        <f t="shared" si="15"/>
        <v>0</v>
      </c>
      <c r="AD50" s="41" t="str">
        <f t="shared" si="16"/>
        <v>H</v>
      </c>
      <c r="AE50" s="41" t="str">
        <f t="shared" si="17"/>
        <v>H</v>
      </c>
      <c r="AF50" s="41" t="str">
        <f t="shared" si="18"/>
        <v>H</v>
      </c>
      <c r="AG50" s="41" t="str">
        <f t="shared" si="19"/>
        <v> </v>
      </c>
      <c r="AH50" s="41" t="str">
        <f t="shared" si="20"/>
        <v> </v>
      </c>
      <c r="AI50" s="41">
        <f t="shared" si="21"/>
        <v>33</v>
      </c>
      <c r="AJ50" s="41">
        <f t="shared" si="22"/>
        <v>19</v>
      </c>
      <c r="AK50" s="42"/>
      <c r="AL50" s="42"/>
    </row>
    <row r="51" spans="1:38" ht="18.75" customHeight="1">
      <c r="A51" s="26"/>
      <c r="B51" s="26"/>
      <c r="C51" s="26"/>
      <c r="D51" s="26"/>
      <c r="E51" s="26"/>
      <c r="F51" s="26"/>
      <c r="G51" s="26"/>
      <c r="K51" s="6"/>
      <c r="L51" s="6"/>
      <c r="M51" s="3" t="s">
        <v>12</v>
      </c>
      <c r="N51" s="3" t="str">
        <f>N42</f>
        <v>Chris O'Shea</v>
      </c>
      <c r="O51" s="3" t="s">
        <v>11</v>
      </c>
      <c r="P51" s="8" t="str">
        <f>P41</f>
        <v>Olwyn Ryan</v>
      </c>
      <c r="Q51" s="32">
        <v>11</v>
      </c>
      <c r="R51" s="32">
        <v>7</v>
      </c>
      <c r="S51" s="33">
        <v>11</v>
      </c>
      <c r="T51" s="33">
        <v>9</v>
      </c>
      <c r="U51" s="34">
        <v>6</v>
      </c>
      <c r="V51" s="34">
        <v>11</v>
      </c>
      <c r="W51" s="35">
        <v>4</v>
      </c>
      <c r="X51" s="35">
        <v>11</v>
      </c>
      <c r="Y51" s="36">
        <v>11</v>
      </c>
      <c r="Z51" s="36">
        <v>9</v>
      </c>
      <c r="AA51" s="3" t="str">
        <f t="shared" si="13"/>
        <v>H</v>
      </c>
      <c r="AB51" s="40">
        <f t="shared" si="14"/>
        <v>3</v>
      </c>
      <c r="AC51" s="40">
        <f t="shared" si="15"/>
        <v>2</v>
      </c>
      <c r="AD51" s="41" t="str">
        <f t="shared" si="16"/>
        <v>H</v>
      </c>
      <c r="AE51" s="41" t="str">
        <f t="shared" si="17"/>
        <v>H</v>
      </c>
      <c r="AF51" s="41" t="str">
        <f t="shared" si="18"/>
        <v>A</v>
      </c>
      <c r="AG51" s="41" t="str">
        <f t="shared" si="19"/>
        <v>A</v>
      </c>
      <c r="AH51" s="41" t="str">
        <f t="shared" si="20"/>
        <v>H</v>
      </c>
      <c r="AI51" s="41">
        <f t="shared" si="21"/>
        <v>43</v>
      </c>
      <c r="AJ51" s="41">
        <f t="shared" si="22"/>
        <v>47</v>
      </c>
      <c r="AK51" s="42"/>
      <c r="AL51" s="42"/>
    </row>
    <row r="52" spans="2:38" ht="18.75" customHeight="1">
      <c r="B52" s="48"/>
      <c r="C52" s="2"/>
      <c r="K52" s="6"/>
      <c r="L52" s="6"/>
      <c r="M52" s="59" t="s">
        <v>3</v>
      </c>
      <c r="N52" s="59" t="str">
        <f>N40</f>
        <v>David McSweeney</v>
      </c>
      <c r="O52" s="59" t="s">
        <v>13</v>
      </c>
      <c r="P52" s="59" t="str">
        <f>P42</f>
        <v>Adam Buckley</v>
      </c>
      <c r="Q52" s="60"/>
      <c r="R52" s="60"/>
      <c r="S52" s="61"/>
      <c r="T52" s="61"/>
      <c r="U52" s="62"/>
      <c r="V52" s="62"/>
      <c r="W52" s="63"/>
      <c r="X52" s="63"/>
      <c r="Y52" s="64"/>
      <c r="Z52" s="64"/>
      <c r="AA52" s="59" t="str">
        <f t="shared" si="13"/>
        <v> </v>
      </c>
      <c r="AB52" s="40">
        <f t="shared" si="14"/>
        <v>0</v>
      </c>
      <c r="AC52" s="40">
        <f t="shared" si="15"/>
        <v>0</v>
      </c>
      <c r="AD52" s="41" t="str">
        <f t="shared" si="16"/>
        <v> </v>
      </c>
      <c r="AE52" s="41" t="str">
        <f t="shared" si="17"/>
        <v> </v>
      </c>
      <c r="AF52" s="41" t="str">
        <f t="shared" si="18"/>
        <v> </v>
      </c>
      <c r="AG52" s="41" t="str">
        <f t="shared" si="19"/>
        <v> </v>
      </c>
      <c r="AH52" s="41" t="str">
        <f t="shared" si="20"/>
        <v> </v>
      </c>
      <c r="AI52" s="41">
        <f t="shared" si="21"/>
        <v>0</v>
      </c>
      <c r="AJ52" s="41">
        <f t="shared" si="22"/>
        <v>0</v>
      </c>
      <c r="AK52" s="42"/>
      <c r="AL52" s="42"/>
    </row>
    <row r="53" spans="2:38" ht="18.75" customHeight="1">
      <c r="B53" s="65"/>
      <c r="C53" s="65"/>
      <c r="K53" s="6"/>
      <c r="L53" s="6"/>
      <c r="M53" s="59" t="s">
        <v>10</v>
      </c>
      <c r="N53" s="59" t="str">
        <f>N41</f>
        <v>Alan Murphy</v>
      </c>
      <c r="O53" s="59" t="s">
        <v>11</v>
      </c>
      <c r="P53" s="59" t="str">
        <f>P41</f>
        <v>Olwyn Ryan</v>
      </c>
      <c r="Q53" s="60"/>
      <c r="R53" s="60"/>
      <c r="S53" s="61"/>
      <c r="T53" s="61"/>
      <c r="U53" s="62"/>
      <c r="V53" s="62"/>
      <c r="W53" s="63"/>
      <c r="X53" s="63"/>
      <c r="Y53" s="64"/>
      <c r="Z53" s="64"/>
      <c r="AA53" s="59" t="str">
        <f t="shared" si="13"/>
        <v> </v>
      </c>
      <c r="AB53" s="40">
        <f t="shared" si="14"/>
        <v>0</v>
      </c>
      <c r="AC53" s="40">
        <f t="shared" si="15"/>
        <v>0</v>
      </c>
      <c r="AD53" s="41" t="str">
        <f t="shared" si="16"/>
        <v> </v>
      </c>
      <c r="AE53" s="41" t="str">
        <f t="shared" si="17"/>
        <v> </v>
      </c>
      <c r="AF53" s="41" t="str">
        <f t="shared" si="18"/>
        <v> </v>
      </c>
      <c r="AG53" s="41" t="str">
        <f t="shared" si="19"/>
        <v> </v>
      </c>
      <c r="AH53" s="41" t="str">
        <f t="shared" si="20"/>
        <v> </v>
      </c>
      <c r="AI53" s="41">
        <f t="shared" si="21"/>
        <v>0</v>
      </c>
      <c r="AJ53" s="41">
        <f t="shared" si="22"/>
        <v>0</v>
      </c>
      <c r="AK53" s="42"/>
      <c r="AL53" s="42"/>
    </row>
    <row r="54" spans="2:38" ht="15">
      <c r="B54" s="65"/>
      <c r="C54" s="65"/>
      <c r="K54" s="6"/>
      <c r="L54" s="6"/>
      <c r="M54" s="59" t="s">
        <v>12</v>
      </c>
      <c r="N54" s="59" t="str">
        <f>N42</f>
        <v>Chris O'Shea</v>
      </c>
      <c r="O54" s="59" t="s">
        <v>9</v>
      </c>
      <c r="P54" s="59" t="str">
        <f>P40</f>
        <v>Adam Lazaryev</v>
      </c>
      <c r="Q54" s="60"/>
      <c r="R54" s="60"/>
      <c r="S54" s="61"/>
      <c r="T54" s="61"/>
      <c r="U54" s="62"/>
      <c r="V54" s="62"/>
      <c r="W54" s="63"/>
      <c r="X54" s="63"/>
      <c r="Y54" s="64"/>
      <c r="Z54" s="64"/>
      <c r="AA54" s="59" t="str">
        <f t="shared" si="13"/>
        <v> </v>
      </c>
      <c r="AB54" s="40">
        <f t="shared" si="14"/>
        <v>0</v>
      </c>
      <c r="AC54" s="40">
        <f t="shared" si="15"/>
        <v>0</v>
      </c>
      <c r="AD54" s="41" t="str">
        <f t="shared" si="16"/>
        <v> </v>
      </c>
      <c r="AE54" s="41" t="str">
        <f t="shared" si="17"/>
        <v> </v>
      </c>
      <c r="AF54" s="41" t="str">
        <f t="shared" si="18"/>
        <v> </v>
      </c>
      <c r="AG54" s="41" t="str">
        <f t="shared" si="19"/>
        <v> </v>
      </c>
      <c r="AH54" s="41" t="str">
        <f t="shared" si="20"/>
        <v> </v>
      </c>
      <c r="AI54" s="41">
        <f t="shared" si="21"/>
        <v>0</v>
      </c>
      <c r="AJ54" s="41">
        <f t="shared" si="22"/>
        <v>0</v>
      </c>
      <c r="AK54" s="42"/>
      <c r="AL54" s="42"/>
    </row>
    <row r="55" spans="2:38" ht="15">
      <c r="B55" s="65"/>
      <c r="C55" s="65"/>
      <c r="K55" s="6"/>
      <c r="L55" s="6"/>
      <c r="M55" s="6"/>
      <c r="N55" s="6"/>
      <c r="O55" s="6"/>
      <c r="P55" s="6"/>
      <c r="Q55" s="17">
        <f aca="true" t="shared" si="23" ref="Q55:Z55">SUM(Q46:Q54)</f>
        <v>57</v>
      </c>
      <c r="R55" s="17">
        <f t="shared" si="23"/>
        <v>54</v>
      </c>
      <c r="S55" s="17">
        <f t="shared" si="23"/>
        <v>49</v>
      </c>
      <c r="T55" s="17">
        <f t="shared" si="23"/>
        <v>56</v>
      </c>
      <c r="U55" s="17">
        <f t="shared" si="23"/>
        <v>46</v>
      </c>
      <c r="V55" s="17">
        <f t="shared" si="23"/>
        <v>59</v>
      </c>
      <c r="W55" s="17">
        <f t="shared" si="23"/>
        <v>32</v>
      </c>
      <c r="X55" s="17">
        <f t="shared" si="23"/>
        <v>39</v>
      </c>
      <c r="Y55" s="17">
        <f t="shared" si="23"/>
        <v>33</v>
      </c>
      <c r="Z55" s="17">
        <f t="shared" si="23"/>
        <v>24</v>
      </c>
      <c r="AA55" s="6"/>
      <c r="AB55" s="43">
        <f>SUM(AB46:AB54)</f>
        <v>13</v>
      </c>
      <c r="AC55" s="43">
        <f>SUM(AC46:AC54)</f>
        <v>11</v>
      </c>
      <c r="AD55" s="41"/>
      <c r="AE55" s="41"/>
      <c r="AF55" s="41"/>
      <c r="AG55" s="41"/>
      <c r="AH55" s="41"/>
      <c r="AI55" s="43">
        <f>SUM(AI46:AI54)</f>
        <v>217</v>
      </c>
      <c r="AJ55" s="43">
        <f>SUM(AJ46:AJ54)</f>
        <v>232</v>
      </c>
      <c r="AK55" s="42"/>
      <c r="AL55" s="42"/>
    </row>
    <row r="56" spans="2:38" ht="15">
      <c r="B56" s="65"/>
      <c r="C56" s="65"/>
      <c r="K56" s="6"/>
      <c r="L56" s="6"/>
      <c r="M56" s="6"/>
      <c r="N56" s="5" t="s">
        <v>16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</row>
    <row r="57" spans="2:38" ht="15">
      <c r="B57" s="65"/>
      <c r="C57" s="65"/>
      <c r="K57" s="6"/>
      <c r="L57" s="6"/>
      <c r="M57" s="6"/>
      <c r="N57" s="6"/>
      <c r="O57" s="6"/>
      <c r="P57" s="6"/>
      <c r="Q57" s="6"/>
      <c r="R57" s="6"/>
      <c r="S57" s="6"/>
      <c r="T57" s="12"/>
      <c r="U57" s="12"/>
      <c r="V57" s="12"/>
      <c r="W57" s="12"/>
      <c r="X57" s="6"/>
      <c r="Y57" s="6"/>
      <c r="Z57" s="6"/>
      <c r="AA57" s="6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</row>
    <row r="58" spans="11:38" ht="12.75">
      <c r="K58" s="6"/>
      <c r="L58" s="6"/>
      <c r="M58" s="6"/>
      <c r="N58" s="6"/>
      <c r="O58" s="14" t="s">
        <v>17</v>
      </c>
      <c r="P58" s="19">
        <f>COUNTIF(AA46:AA54,"h")</f>
        <v>4</v>
      </c>
      <c r="Q58" s="6"/>
      <c r="R58" s="18" t="s">
        <v>18</v>
      </c>
      <c r="S58" s="6"/>
      <c r="T58" s="11">
        <f>COUNTIF(AA46:AA54,"A")</f>
        <v>2</v>
      </c>
      <c r="U58" s="6"/>
      <c r="V58" s="6"/>
      <c r="W58" s="6"/>
      <c r="X58" s="6"/>
      <c r="Y58" s="6"/>
      <c r="Z58" s="6"/>
      <c r="AA58" s="6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</row>
    <row r="59" spans="11:38" ht="12.75">
      <c r="K59" s="6"/>
      <c r="L59" s="6"/>
      <c r="M59" s="6"/>
      <c r="N59" s="12" t="s">
        <v>19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</row>
    <row r="60" spans="11:38" ht="12.75"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</row>
    <row r="61" spans="11:38" ht="12.75">
      <c r="K61" s="6"/>
      <c r="L61" s="6"/>
      <c r="M61" s="6"/>
      <c r="N61" s="12" t="s">
        <v>20</v>
      </c>
      <c r="O61" s="6"/>
      <c r="P61" s="6"/>
      <c r="Q61" s="6"/>
      <c r="R61" s="12" t="s">
        <v>21</v>
      </c>
      <c r="S61" s="12"/>
      <c r="T61" s="12"/>
      <c r="U61" s="12"/>
      <c r="V61" s="12"/>
      <c r="W61" s="12"/>
      <c r="X61" s="6"/>
      <c r="Y61" s="6"/>
      <c r="Z61" s="6"/>
      <c r="AA61" s="6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</row>
    <row r="62" spans="11:38" ht="12.75">
      <c r="K62" s="6"/>
      <c r="L62" s="6"/>
      <c r="M62" s="6"/>
      <c r="N62" s="12" t="str">
        <f>+N1</f>
        <v>Munster Table Tennis Association School's League 2012/13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1"/>
      <c r="AC62" s="41"/>
      <c r="AD62" s="41"/>
      <c r="AE62" s="41"/>
      <c r="AF62" s="41"/>
      <c r="AG62" s="41"/>
      <c r="AH62" s="41"/>
      <c r="AI62" s="42"/>
      <c r="AJ62" s="42"/>
      <c r="AK62" s="42"/>
      <c r="AL62" s="42"/>
    </row>
    <row r="63" spans="11:38" ht="12.75">
      <c r="K63" s="6"/>
      <c r="L63" s="6"/>
      <c r="M63" s="6"/>
      <c r="N63" s="6"/>
      <c r="O63" s="6"/>
      <c r="P63" s="12"/>
      <c r="Q63" s="12"/>
      <c r="R63" s="12"/>
      <c r="S63" s="12"/>
      <c r="T63" s="12"/>
      <c r="U63" s="12"/>
      <c r="V63" s="12"/>
      <c r="W63" s="12"/>
      <c r="X63" s="6"/>
      <c r="Y63" s="6"/>
      <c r="Z63" s="6"/>
      <c r="AA63" s="6"/>
      <c r="AB63" s="41"/>
      <c r="AC63" s="41"/>
      <c r="AD63" s="41"/>
      <c r="AE63" s="41"/>
      <c r="AF63" s="41"/>
      <c r="AG63" s="41"/>
      <c r="AH63" s="41"/>
      <c r="AI63" s="42"/>
      <c r="AJ63" s="42"/>
      <c r="AK63" s="42"/>
      <c r="AL63" s="42"/>
    </row>
    <row r="64" spans="1:38" ht="15.75">
      <c r="A64" s="26"/>
      <c r="B64" s="26"/>
      <c r="C64" s="26"/>
      <c r="D64" s="26"/>
      <c r="E64" s="26"/>
      <c r="F64" s="26"/>
      <c r="G64" s="26"/>
      <c r="K64" s="6"/>
      <c r="L64" s="6"/>
      <c r="M64" s="6"/>
      <c r="N64" s="12"/>
      <c r="O64" s="12" t="s">
        <v>6</v>
      </c>
      <c r="P64" s="12"/>
      <c r="Q64" s="12"/>
      <c r="R64" s="12"/>
      <c r="S64" s="12"/>
      <c r="T64" s="12"/>
      <c r="U64" s="12"/>
      <c r="V64" s="12"/>
      <c r="W64" s="12"/>
      <c r="X64" s="6"/>
      <c r="Y64" s="6"/>
      <c r="Z64" s="6"/>
      <c r="AA64" s="6"/>
      <c r="AB64" s="41"/>
      <c r="AC64" s="41"/>
      <c r="AD64" s="41"/>
      <c r="AE64" s="41"/>
      <c r="AF64" s="41"/>
      <c r="AG64" s="41"/>
      <c r="AH64" s="41"/>
      <c r="AI64" s="44"/>
      <c r="AJ64" s="44"/>
      <c r="AK64" s="42"/>
      <c r="AL64" s="42"/>
    </row>
    <row r="65" spans="1:38" ht="15.75">
      <c r="A65" s="26"/>
      <c r="B65" s="26"/>
      <c r="C65" s="26"/>
      <c r="D65" s="26"/>
      <c r="E65" s="26"/>
      <c r="F65" s="26"/>
      <c r="G65" s="26"/>
      <c r="K65" s="6"/>
      <c r="L65" s="6"/>
      <c r="M65" s="6"/>
      <c r="N65" s="12" t="str">
        <f>B1</f>
        <v>DIVISION 3</v>
      </c>
      <c r="O65" s="12"/>
      <c r="P65" s="12"/>
      <c r="Q65" s="12" t="str">
        <f>+B42</f>
        <v>Round 2</v>
      </c>
      <c r="R65" s="12"/>
      <c r="S65" s="12"/>
      <c r="T65" s="12"/>
      <c r="U65" s="12"/>
      <c r="V65" s="12"/>
      <c r="W65" s="12"/>
      <c r="X65" s="6"/>
      <c r="Y65" s="6"/>
      <c r="Z65" s="6"/>
      <c r="AA65" s="6"/>
      <c r="AB65" s="41"/>
      <c r="AC65" s="41"/>
      <c r="AD65" s="41"/>
      <c r="AE65" s="41"/>
      <c r="AF65" s="41"/>
      <c r="AG65" s="41"/>
      <c r="AH65" s="41"/>
      <c r="AI65" s="44"/>
      <c r="AJ65" s="44"/>
      <c r="AK65" s="42"/>
      <c r="AL65" s="42"/>
    </row>
    <row r="66" spans="11:38" ht="12.75">
      <c r="K66" s="6"/>
      <c r="L66" s="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5"/>
      <c r="AC66" s="41"/>
      <c r="AD66" s="41"/>
      <c r="AE66" s="41"/>
      <c r="AF66" s="41"/>
      <c r="AG66" s="41"/>
      <c r="AH66" s="41"/>
      <c r="AI66" s="44"/>
      <c r="AJ66" s="44"/>
      <c r="AK66" s="42"/>
      <c r="AL66" s="42"/>
    </row>
    <row r="67" spans="11:38" ht="12.75">
      <c r="K67" s="6"/>
      <c r="L67" s="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5"/>
      <c r="AC67" s="41"/>
      <c r="AD67" s="41"/>
      <c r="AE67" s="41"/>
      <c r="AF67" s="41"/>
      <c r="AG67" s="41"/>
      <c r="AH67" s="41"/>
      <c r="AI67" s="44"/>
      <c r="AJ67" s="44"/>
      <c r="AK67" s="42"/>
      <c r="AL67" s="42"/>
    </row>
    <row r="68" spans="11:38" ht="12.75">
      <c r="K68" s="6"/>
      <c r="L68" s="6"/>
      <c r="M68" s="5"/>
      <c r="N68" s="5" t="s">
        <v>7</v>
      </c>
      <c r="O68" s="5"/>
      <c r="P68" s="5" t="s">
        <v>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45"/>
      <c r="AC68" s="41"/>
      <c r="AD68" s="41"/>
      <c r="AE68" s="41"/>
      <c r="AF68" s="41"/>
      <c r="AG68" s="41"/>
      <c r="AH68" s="41"/>
      <c r="AI68" s="44"/>
      <c r="AJ68" s="44"/>
      <c r="AK68" s="42"/>
      <c r="AL68" s="42"/>
    </row>
    <row r="69" spans="11:38" ht="12.75">
      <c r="K69" s="6"/>
      <c r="L69" s="6"/>
      <c r="M69" s="5"/>
      <c r="N69" s="13" t="str">
        <f>A6</f>
        <v>Bandon Grammar School  C</v>
      </c>
      <c r="O69" s="5"/>
      <c r="P69" s="13" t="str">
        <f>A5</f>
        <v>Colaiste Choilm C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45"/>
      <c r="AC69" s="41"/>
      <c r="AD69" s="41"/>
      <c r="AE69" s="41"/>
      <c r="AF69" s="41"/>
      <c r="AG69" s="41"/>
      <c r="AH69" s="41"/>
      <c r="AI69" s="44"/>
      <c r="AJ69" s="44"/>
      <c r="AK69" s="42"/>
      <c r="AL69" s="42"/>
    </row>
    <row r="70" spans="11:38" ht="12.75"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1"/>
      <c r="AC70" s="41"/>
      <c r="AD70" s="41"/>
      <c r="AE70" s="41"/>
      <c r="AF70" s="41"/>
      <c r="AG70" s="41"/>
      <c r="AH70" s="41"/>
      <c r="AI70" s="44"/>
      <c r="AJ70" s="44"/>
      <c r="AK70" s="42"/>
      <c r="AL70" s="42"/>
    </row>
    <row r="71" spans="11:38" ht="12.75">
      <c r="K71" s="6"/>
      <c r="L71" s="6"/>
      <c r="M71" s="3" t="s">
        <v>3</v>
      </c>
      <c r="N71" s="3" t="str">
        <f>C6</f>
        <v>Michelle Shorten </v>
      </c>
      <c r="O71" s="8" t="s">
        <v>9</v>
      </c>
      <c r="P71" s="3" t="str">
        <f>C5</f>
        <v>David McSweeney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1"/>
      <c r="AC71" s="41"/>
      <c r="AD71" s="41"/>
      <c r="AE71" s="41"/>
      <c r="AF71" s="41"/>
      <c r="AG71" s="41"/>
      <c r="AH71" s="41"/>
      <c r="AI71" s="44"/>
      <c r="AJ71" s="44"/>
      <c r="AK71" s="42"/>
      <c r="AL71" s="42"/>
    </row>
    <row r="72" spans="11:38" ht="12.75">
      <c r="K72" s="6"/>
      <c r="L72" s="6"/>
      <c r="M72" s="3" t="s">
        <v>10</v>
      </c>
      <c r="N72" s="3" t="str">
        <f>E6</f>
        <v>Phylip Walters</v>
      </c>
      <c r="O72" s="8" t="s">
        <v>11</v>
      </c>
      <c r="P72" s="3" t="str">
        <f>E5</f>
        <v>Alan Murphy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1"/>
      <c r="AC72" s="41"/>
      <c r="AD72" s="41"/>
      <c r="AE72" s="41"/>
      <c r="AF72" s="41"/>
      <c r="AG72" s="41"/>
      <c r="AH72" s="41"/>
      <c r="AI72" s="44"/>
      <c r="AJ72" s="44"/>
      <c r="AK72" s="42"/>
      <c r="AL72" s="42"/>
    </row>
    <row r="73" spans="11:38" ht="12.75">
      <c r="K73" s="16"/>
      <c r="L73" s="16"/>
      <c r="M73" s="3" t="s">
        <v>12</v>
      </c>
      <c r="N73" s="3" t="str">
        <f>G6</f>
        <v>Mark Shorten</v>
      </c>
      <c r="O73" s="8" t="s">
        <v>13</v>
      </c>
      <c r="P73" s="3" t="str">
        <f>G5</f>
        <v>Chris O'Shea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</row>
    <row r="74" spans="11:38" ht="12.75">
      <c r="K74" s="16"/>
      <c r="L74" s="16"/>
      <c r="M74" s="6"/>
      <c r="N74" s="6"/>
      <c r="O74" s="6"/>
      <c r="P74" s="6"/>
      <c r="Q74" s="6"/>
      <c r="R74" s="6"/>
      <c r="S74" s="6"/>
      <c r="T74" s="5" t="s">
        <v>14</v>
      </c>
      <c r="U74" s="6"/>
      <c r="V74" s="6"/>
      <c r="W74" s="6"/>
      <c r="X74" s="6"/>
      <c r="Y74" s="6"/>
      <c r="Z74" s="6"/>
      <c r="AA74" s="11" t="s">
        <v>15</v>
      </c>
      <c r="AB74" s="40"/>
      <c r="AC74" s="41"/>
      <c r="AD74" s="41"/>
      <c r="AE74" s="41"/>
      <c r="AF74" s="41"/>
      <c r="AG74" s="41"/>
      <c r="AH74" s="41"/>
      <c r="AI74" s="41"/>
      <c r="AJ74" s="41"/>
      <c r="AK74" s="41"/>
      <c r="AL74" s="42"/>
    </row>
    <row r="75" spans="11:38" ht="12.75">
      <c r="K75" s="16"/>
      <c r="M75" s="5"/>
      <c r="N75" s="5" t="s">
        <v>7</v>
      </c>
      <c r="O75" s="5"/>
      <c r="P75" s="5" t="s">
        <v>8</v>
      </c>
      <c r="Q75" s="11"/>
      <c r="R75" s="11"/>
      <c r="S75" s="5"/>
      <c r="T75" s="6"/>
      <c r="U75" s="5"/>
      <c r="V75" s="5"/>
      <c r="W75" s="6"/>
      <c r="X75" s="5"/>
      <c r="Y75" s="5"/>
      <c r="Z75" s="5"/>
      <c r="AA75" s="6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2"/>
    </row>
    <row r="76" spans="11:38" ht="18.75" customHeight="1">
      <c r="K76" s="16"/>
      <c r="M76" s="5"/>
      <c r="N76" s="5"/>
      <c r="O76" s="5"/>
      <c r="P76" s="5"/>
      <c r="Q76" s="20" t="s">
        <v>26</v>
      </c>
      <c r="R76" s="20"/>
      <c r="S76" s="20" t="s">
        <v>27</v>
      </c>
      <c r="T76" s="20"/>
      <c r="U76" s="20" t="s">
        <v>28</v>
      </c>
      <c r="V76" s="20"/>
      <c r="W76" s="20" t="s">
        <v>30</v>
      </c>
      <c r="X76" s="20"/>
      <c r="Y76" s="20" t="s">
        <v>29</v>
      </c>
      <c r="Z76" s="20"/>
      <c r="AA76" s="3" t="s">
        <v>25</v>
      </c>
      <c r="AB76" s="40"/>
      <c r="AC76" s="41"/>
      <c r="AD76" s="41"/>
      <c r="AE76" s="41"/>
      <c r="AF76" s="41"/>
      <c r="AG76" s="41"/>
      <c r="AH76" s="41"/>
      <c r="AI76" s="41"/>
      <c r="AJ76" s="41"/>
      <c r="AK76" s="41"/>
      <c r="AL76" s="42"/>
    </row>
    <row r="77" spans="11:38" ht="18.75" customHeight="1">
      <c r="K77" s="16"/>
      <c r="M77" s="3" t="s">
        <v>3</v>
      </c>
      <c r="N77" s="3" t="str">
        <f>N71</f>
        <v>Michelle Shorten </v>
      </c>
      <c r="O77" s="3" t="s">
        <v>11</v>
      </c>
      <c r="P77" s="8" t="str">
        <f>P72</f>
        <v>Alan Murphy</v>
      </c>
      <c r="Q77" s="32">
        <v>10</v>
      </c>
      <c r="R77" s="32">
        <v>12</v>
      </c>
      <c r="S77" s="33">
        <v>8</v>
      </c>
      <c r="T77" s="33">
        <v>11</v>
      </c>
      <c r="U77" s="34">
        <v>9</v>
      </c>
      <c r="V77" s="34">
        <v>11</v>
      </c>
      <c r="W77" s="35"/>
      <c r="X77" s="35"/>
      <c r="Y77" s="36"/>
      <c r="Z77" s="36"/>
      <c r="AA77" s="3" t="str">
        <f aca="true" t="shared" si="24" ref="AA77:AA85">IF(AB77+AC77&gt;0,IF(AB77&gt;AC77,"H","A")," ")</f>
        <v>A</v>
      </c>
      <c r="AB77" s="40">
        <f aca="true" t="shared" si="25" ref="AB77:AB85">COUNTIF($AD77:$AH77,"H")</f>
        <v>0</v>
      </c>
      <c r="AC77" s="40">
        <f aca="true" t="shared" si="26" ref="AC77:AC85">COUNTIF($AD77:$AH77,"A")</f>
        <v>3</v>
      </c>
      <c r="AD77" s="41" t="str">
        <f aca="true" t="shared" si="27" ref="AD77:AD85">IF(Q77+R77&gt;0,IF(Q77&gt;R77,"H","A")," ")</f>
        <v>A</v>
      </c>
      <c r="AE77" s="41" t="str">
        <f aca="true" t="shared" si="28" ref="AE77:AE85">IF(S77+T77&gt;0,IF(S77&gt;T77,"H","A")," ")</f>
        <v>A</v>
      </c>
      <c r="AF77" s="41" t="str">
        <f aca="true" t="shared" si="29" ref="AF77:AF85">IF(U77+V77&gt;0,IF(U77&gt;V77,"H","A")," ")</f>
        <v>A</v>
      </c>
      <c r="AG77" s="41" t="str">
        <f aca="true" t="shared" si="30" ref="AG77:AG85">IF(W77+X77&gt;0,IF(W77&gt;X77,"H","A")," ")</f>
        <v> </v>
      </c>
      <c r="AH77" s="41" t="str">
        <f aca="true" t="shared" si="31" ref="AH77:AH85">IF(Y77+Z77&gt;0,IF(Y77&gt;Z77,"H","A")," ")</f>
        <v> </v>
      </c>
      <c r="AI77" s="41">
        <f aca="true" t="shared" si="32" ref="AI77:AI85">+Q77+S77+U77+W77+Y77</f>
        <v>27</v>
      </c>
      <c r="AJ77" s="41">
        <f aca="true" t="shared" si="33" ref="AJ77:AJ85">+R77+T77+V77+X77+Z77</f>
        <v>34</v>
      </c>
      <c r="AK77" s="42"/>
      <c r="AL77" s="42"/>
    </row>
    <row r="78" spans="11:38" ht="18.75" customHeight="1">
      <c r="K78" s="16"/>
      <c r="L78" s="16"/>
      <c r="M78" s="3" t="s">
        <v>10</v>
      </c>
      <c r="N78" s="3" t="str">
        <f>N72</f>
        <v>Phylip Walters</v>
      </c>
      <c r="O78" s="3" t="s">
        <v>9</v>
      </c>
      <c r="P78" s="8" t="str">
        <f>P71</f>
        <v>David McSweeney</v>
      </c>
      <c r="Q78" s="32">
        <v>11</v>
      </c>
      <c r="R78" s="32">
        <v>5</v>
      </c>
      <c r="S78" s="33">
        <v>11</v>
      </c>
      <c r="T78" s="33">
        <v>8</v>
      </c>
      <c r="U78" s="34">
        <v>13</v>
      </c>
      <c r="V78" s="34">
        <v>11</v>
      </c>
      <c r="W78" s="35"/>
      <c r="X78" s="35"/>
      <c r="Y78" s="36"/>
      <c r="Z78" s="36"/>
      <c r="AA78" s="3" t="str">
        <f t="shared" si="24"/>
        <v>H</v>
      </c>
      <c r="AB78" s="40">
        <f t="shared" si="25"/>
        <v>3</v>
      </c>
      <c r="AC78" s="40">
        <f t="shared" si="26"/>
        <v>0</v>
      </c>
      <c r="AD78" s="41" t="str">
        <f t="shared" si="27"/>
        <v>H</v>
      </c>
      <c r="AE78" s="41" t="str">
        <f t="shared" si="28"/>
        <v>H</v>
      </c>
      <c r="AF78" s="41" t="str">
        <f t="shared" si="29"/>
        <v>H</v>
      </c>
      <c r="AG78" s="41" t="str">
        <f t="shared" si="30"/>
        <v> </v>
      </c>
      <c r="AH78" s="41" t="str">
        <f t="shared" si="31"/>
        <v> </v>
      </c>
      <c r="AI78" s="41">
        <f t="shared" si="32"/>
        <v>35</v>
      </c>
      <c r="AJ78" s="41">
        <f t="shared" si="33"/>
        <v>24</v>
      </c>
      <c r="AK78" s="42"/>
      <c r="AL78" s="42"/>
    </row>
    <row r="79" spans="11:38" ht="18.75" customHeight="1">
      <c r="K79" s="16"/>
      <c r="L79" s="6"/>
      <c r="M79" s="3" t="s">
        <v>12</v>
      </c>
      <c r="N79" s="3" t="str">
        <f>N73</f>
        <v>Mark Shorten</v>
      </c>
      <c r="O79" s="3" t="s">
        <v>13</v>
      </c>
      <c r="P79" s="8" t="str">
        <f>P73</f>
        <v>Chris O'Shea</v>
      </c>
      <c r="Q79" s="32">
        <v>9</v>
      </c>
      <c r="R79" s="32">
        <v>11</v>
      </c>
      <c r="S79" s="33">
        <v>11</v>
      </c>
      <c r="T79" s="33">
        <v>2</v>
      </c>
      <c r="U79" s="34">
        <v>11</v>
      </c>
      <c r="V79" s="34">
        <v>5</v>
      </c>
      <c r="W79" s="35">
        <v>11</v>
      </c>
      <c r="X79" s="35">
        <v>9</v>
      </c>
      <c r="Y79" s="36"/>
      <c r="Z79" s="36"/>
      <c r="AA79" s="3" t="str">
        <f t="shared" si="24"/>
        <v>H</v>
      </c>
      <c r="AB79" s="40">
        <f t="shared" si="25"/>
        <v>3</v>
      </c>
      <c r="AC79" s="40">
        <f t="shared" si="26"/>
        <v>1</v>
      </c>
      <c r="AD79" s="41" t="str">
        <f t="shared" si="27"/>
        <v>A</v>
      </c>
      <c r="AE79" s="41" t="str">
        <f t="shared" si="28"/>
        <v>H</v>
      </c>
      <c r="AF79" s="41" t="str">
        <f t="shared" si="29"/>
        <v>H</v>
      </c>
      <c r="AG79" s="41" t="str">
        <f t="shared" si="30"/>
        <v>H</v>
      </c>
      <c r="AH79" s="41" t="str">
        <f t="shared" si="31"/>
        <v> </v>
      </c>
      <c r="AI79" s="41">
        <f t="shared" si="32"/>
        <v>42</v>
      </c>
      <c r="AJ79" s="41">
        <f t="shared" si="33"/>
        <v>27</v>
      </c>
      <c r="AK79" s="42"/>
      <c r="AL79" s="41"/>
    </row>
    <row r="80" spans="11:38" ht="18.75" customHeight="1">
      <c r="K80" s="16"/>
      <c r="L80" s="6"/>
      <c r="M80" s="3" t="s">
        <v>3</v>
      </c>
      <c r="N80" s="3" t="str">
        <f>N71</f>
        <v>Michelle Shorten </v>
      </c>
      <c r="O80" s="3" t="s">
        <v>9</v>
      </c>
      <c r="P80" s="8" t="str">
        <f>P71</f>
        <v>David McSweeney</v>
      </c>
      <c r="Q80" s="32">
        <v>11</v>
      </c>
      <c r="R80" s="32">
        <v>4</v>
      </c>
      <c r="S80" s="33">
        <v>11</v>
      </c>
      <c r="T80" s="33">
        <v>0</v>
      </c>
      <c r="U80" s="34">
        <v>11</v>
      </c>
      <c r="V80" s="34">
        <v>6</v>
      </c>
      <c r="W80" s="35"/>
      <c r="X80" s="35"/>
      <c r="Y80" s="36"/>
      <c r="Z80" s="36"/>
      <c r="AA80" s="3" t="str">
        <f t="shared" si="24"/>
        <v>H</v>
      </c>
      <c r="AB80" s="40">
        <f t="shared" si="25"/>
        <v>3</v>
      </c>
      <c r="AC80" s="40">
        <f t="shared" si="26"/>
        <v>0</v>
      </c>
      <c r="AD80" s="41" t="str">
        <f t="shared" si="27"/>
        <v>H</v>
      </c>
      <c r="AE80" s="41" t="str">
        <f t="shared" si="28"/>
        <v>H</v>
      </c>
      <c r="AF80" s="41" t="str">
        <f t="shared" si="29"/>
        <v>H</v>
      </c>
      <c r="AG80" s="41" t="str">
        <f t="shared" si="30"/>
        <v> </v>
      </c>
      <c r="AH80" s="41" t="str">
        <f t="shared" si="31"/>
        <v> </v>
      </c>
      <c r="AI80" s="41">
        <f t="shared" si="32"/>
        <v>33</v>
      </c>
      <c r="AJ80" s="41">
        <f t="shared" si="33"/>
        <v>10</v>
      </c>
      <c r="AK80" s="42"/>
      <c r="AL80" s="41"/>
    </row>
    <row r="81" spans="11:38" ht="18.75" customHeight="1">
      <c r="K81" s="16"/>
      <c r="L81" s="6"/>
      <c r="M81" s="3" t="s">
        <v>10</v>
      </c>
      <c r="N81" s="3" t="str">
        <f>N72</f>
        <v>Phylip Walters</v>
      </c>
      <c r="O81" s="3" t="s">
        <v>13</v>
      </c>
      <c r="P81" s="8" t="str">
        <f>P73</f>
        <v>Chris O'Shea</v>
      </c>
      <c r="Q81" s="32">
        <v>7</v>
      </c>
      <c r="R81" s="32">
        <v>11</v>
      </c>
      <c r="S81" s="33">
        <v>7</v>
      </c>
      <c r="T81" s="33">
        <v>11</v>
      </c>
      <c r="U81" s="34">
        <v>11</v>
      </c>
      <c r="V81" s="34">
        <v>6</v>
      </c>
      <c r="W81" s="35">
        <v>12</v>
      </c>
      <c r="X81" s="35">
        <v>10</v>
      </c>
      <c r="Y81" s="36">
        <v>11</v>
      </c>
      <c r="Z81" s="36">
        <v>6</v>
      </c>
      <c r="AA81" s="3" t="str">
        <f t="shared" si="24"/>
        <v>H</v>
      </c>
      <c r="AB81" s="40">
        <f t="shared" si="25"/>
        <v>3</v>
      </c>
      <c r="AC81" s="40">
        <f t="shared" si="26"/>
        <v>2</v>
      </c>
      <c r="AD81" s="41" t="str">
        <f t="shared" si="27"/>
        <v>A</v>
      </c>
      <c r="AE81" s="41" t="str">
        <f t="shared" si="28"/>
        <v>A</v>
      </c>
      <c r="AF81" s="41" t="str">
        <f t="shared" si="29"/>
        <v>H</v>
      </c>
      <c r="AG81" s="41" t="str">
        <f t="shared" si="30"/>
        <v>H</v>
      </c>
      <c r="AH81" s="41" t="str">
        <f t="shared" si="31"/>
        <v>H</v>
      </c>
      <c r="AI81" s="41">
        <f t="shared" si="32"/>
        <v>48</v>
      </c>
      <c r="AJ81" s="41">
        <f t="shared" si="33"/>
        <v>44</v>
      </c>
      <c r="AK81" s="42"/>
      <c r="AL81" s="41"/>
    </row>
    <row r="82" spans="11:38" ht="18.75" customHeight="1">
      <c r="K82" s="16"/>
      <c r="L82" s="6"/>
      <c r="M82" s="3" t="s">
        <v>12</v>
      </c>
      <c r="N82" s="3" t="str">
        <f>N73</f>
        <v>Mark Shorten</v>
      </c>
      <c r="O82" s="3" t="s">
        <v>11</v>
      </c>
      <c r="P82" s="8" t="str">
        <f>P72</f>
        <v>Alan Murphy</v>
      </c>
      <c r="Q82" s="32">
        <v>6</v>
      </c>
      <c r="R82" s="32">
        <v>11</v>
      </c>
      <c r="S82" s="33">
        <v>9</v>
      </c>
      <c r="T82" s="33">
        <v>11</v>
      </c>
      <c r="U82" s="34">
        <v>4</v>
      </c>
      <c r="V82" s="34">
        <v>11</v>
      </c>
      <c r="W82" s="35"/>
      <c r="X82" s="35"/>
      <c r="Y82" s="36"/>
      <c r="Z82" s="36"/>
      <c r="AA82" s="3" t="str">
        <f t="shared" si="24"/>
        <v>A</v>
      </c>
      <c r="AB82" s="40">
        <f t="shared" si="25"/>
        <v>0</v>
      </c>
      <c r="AC82" s="40">
        <f t="shared" si="26"/>
        <v>3</v>
      </c>
      <c r="AD82" s="41" t="str">
        <f t="shared" si="27"/>
        <v>A</v>
      </c>
      <c r="AE82" s="41" t="str">
        <f t="shared" si="28"/>
        <v>A</v>
      </c>
      <c r="AF82" s="41" t="str">
        <f t="shared" si="29"/>
        <v>A</v>
      </c>
      <c r="AG82" s="41" t="str">
        <f t="shared" si="30"/>
        <v> </v>
      </c>
      <c r="AH82" s="41" t="str">
        <f t="shared" si="31"/>
        <v> </v>
      </c>
      <c r="AI82" s="41">
        <f t="shared" si="32"/>
        <v>19</v>
      </c>
      <c r="AJ82" s="41">
        <f t="shared" si="33"/>
        <v>33</v>
      </c>
      <c r="AK82" s="42"/>
      <c r="AL82" s="42"/>
    </row>
    <row r="83" spans="11:38" ht="18.75" customHeight="1">
      <c r="K83" s="16"/>
      <c r="L83" s="6"/>
      <c r="M83" s="59" t="s">
        <v>3</v>
      </c>
      <c r="N83" s="59" t="str">
        <f>N71</f>
        <v>Michelle Shorten </v>
      </c>
      <c r="O83" s="59" t="s">
        <v>13</v>
      </c>
      <c r="P83" s="59" t="str">
        <f>P73</f>
        <v>Chris O'Shea</v>
      </c>
      <c r="Q83" s="60"/>
      <c r="R83" s="60"/>
      <c r="S83" s="61"/>
      <c r="T83" s="61"/>
      <c r="U83" s="62"/>
      <c r="V83" s="62"/>
      <c r="W83" s="63"/>
      <c r="X83" s="63"/>
      <c r="Y83" s="64"/>
      <c r="Z83" s="64"/>
      <c r="AA83" s="59" t="str">
        <f t="shared" si="24"/>
        <v> </v>
      </c>
      <c r="AB83" s="40">
        <f t="shared" si="25"/>
        <v>0</v>
      </c>
      <c r="AC83" s="40">
        <f t="shared" si="26"/>
        <v>0</v>
      </c>
      <c r="AD83" s="41" t="str">
        <f t="shared" si="27"/>
        <v> </v>
      </c>
      <c r="AE83" s="41" t="str">
        <f t="shared" si="28"/>
        <v> </v>
      </c>
      <c r="AF83" s="41" t="str">
        <f t="shared" si="29"/>
        <v> </v>
      </c>
      <c r="AG83" s="41" t="str">
        <f t="shared" si="30"/>
        <v> </v>
      </c>
      <c r="AH83" s="41" t="str">
        <f t="shared" si="31"/>
        <v> </v>
      </c>
      <c r="AI83" s="41">
        <f t="shared" si="32"/>
        <v>0</v>
      </c>
      <c r="AJ83" s="41">
        <f t="shared" si="33"/>
        <v>0</v>
      </c>
      <c r="AK83" s="42"/>
      <c r="AL83" s="42"/>
    </row>
    <row r="84" spans="11:38" ht="18.75" customHeight="1">
      <c r="K84" s="16"/>
      <c r="L84" s="6"/>
      <c r="M84" s="59" t="s">
        <v>10</v>
      </c>
      <c r="N84" s="59" t="str">
        <f>N72</f>
        <v>Phylip Walters</v>
      </c>
      <c r="O84" s="59" t="s">
        <v>11</v>
      </c>
      <c r="P84" s="59" t="str">
        <f>P72</f>
        <v>Alan Murphy</v>
      </c>
      <c r="Q84" s="60"/>
      <c r="R84" s="60"/>
      <c r="S84" s="61"/>
      <c r="T84" s="61"/>
      <c r="U84" s="62"/>
      <c r="V84" s="62"/>
      <c r="W84" s="63"/>
      <c r="X84" s="63"/>
      <c r="Y84" s="64"/>
      <c r="Z84" s="64"/>
      <c r="AA84" s="59" t="str">
        <f t="shared" si="24"/>
        <v> </v>
      </c>
      <c r="AB84" s="40">
        <f t="shared" si="25"/>
        <v>0</v>
      </c>
      <c r="AC84" s="40">
        <f t="shared" si="26"/>
        <v>0</v>
      </c>
      <c r="AD84" s="41" t="str">
        <f t="shared" si="27"/>
        <v> </v>
      </c>
      <c r="AE84" s="41" t="str">
        <f t="shared" si="28"/>
        <v> </v>
      </c>
      <c r="AF84" s="41" t="str">
        <f t="shared" si="29"/>
        <v> </v>
      </c>
      <c r="AG84" s="41" t="str">
        <f t="shared" si="30"/>
        <v> </v>
      </c>
      <c r="AH84" s="41" t="str">
        <f t="shared" si="31"/>
        <v> </v>
      </c>
      <c r="AI84" s="41">
        <f t="shared" si="32"/>
        <v>0</v>
      </c>
      <c r="AJ84" s="41">
        <f t="shared" si="33"/>
        <v>0</v>
      </c>
      <c r="AK84" s="42"/>
      <c r="AL84" s="42"/>
    </row>
    <row r="85" spans="11:38" ht="12.75">
      <c r="K85" s="16"/>
      <c r="L85" s="6"/>
      <c r="M85" s="59" t="s">
        <v>12</v>
      </c>
      <c r="N85" s="59" t="str">
        <f>N73</f>
        <v>Mark Shorten</v>
      </c>
      <c r="O85" s="59" t="s">
        <v>9</v>
      </c>
      <c r="P85" s="59" t="str">
        <f>P71</f>
        <v>David McSweeney</v>
      </c>
      <c r="Q85" s="60"/>
      <c r="R85" s="60"/>
      <c r="S85" s="61"/>
      <c r="T85" s="61"/>
      <c r="U85" s="62"/>
      <c r="V85" s="62"/>
      <c r="W85" s="63"/>
      <c r="X85" s="63"/>
      <c r="Y85" s="64"/>
      <c r="Z85" s="64"/>
      <c r="AA85" s="59" t="str">
        <f t="shared" si="24"/>
        <v> </v>
      </c>
      <c r="AB85" s="40">
        <f t="shared" si="25"/>
        <v>0</v>
      </c>
      <c r="AC85" s="40">
        <f t="shared" si="26"/>
        <v>0</v>
      </c>
      <c r="AD85" s="41" t="str">
        <f t="shared" si="27"/>
        <v> </v>
      </c>
      <c r="AE85" s="41" t="str">
        <f t="shared" si="28"/>
        <v> </v>
      </c>
      <c r="AF85" s="41" t="str">
        <f t="shared" si="29"/>
        <v> </v>
      </c>
      <c r="AG85" s="41" t="str">
        <f t="shared" si="30"/>
        <v> </v>
      </c>
      <c r="AH85" s="41" t="str">
        <f t="shared" si="31"/>
        <v> </v>
      </c>
      <c r="AI85" s="41">
        <f t="shared" si="32"/>
        <v>0</v>
      </c>
      <c r="AJ85" s="41">
        <f t="shared" si="33"/>
        <v>0</v>
      </c>
      <c r="AK85" s="42"/>
      <c r="AL85" s="42"/>
    </row>
    <row r="86" spans="11:38" ht="21" customHeight="1">
      <c r="K86" s="16"/>
      <c r="L86" s="6"/>
      <c r="M86" s="6"/>
      <c r="N86" s="6"/>
      <c r="O86" s="6"/>
      <c r="P86" s="6"/>
      <c r="Q86" s="17">
        <f aca="true" t="shared" si="34" ref="Q86:Z86">SUM(Q77:Q85)</f>
        <v>54</v>
      </c>
      <c r="R86" s="17">
        <f t="shared" si="34"/>
        <v>54</v>
      </c>
      <c r="S86" s="17">
        <f t="shared" si="34"/>
        <v>57</v>
      </c>
      <c r="T86" s="17">
        <f t="shared" si="34"/>
        <v>43</v>
      </c>
      <c r="U86" s="17">
        <f t="shared" si="34"/>
        <v>59</v>
      </c>
      <c r="V86" s="17">
        <f t="shared" si="34"/>
        <v>50</v>
      </c>
      <c r="W86" s="17">
        <f t="shared" si="34"/>
        <v>23</v>
      </c>
      <c r="X86" s="17">
        <f t="shared" si="34"/>
        <v>19</v>
      </c>
      <c r="Y86" s="17">
        <f t="shared" si="34"/>
        <v>11</v>
      </c>
      <c r="Z86" s="17">
        <f t="shared" si="34"/>
        <v>6</v>
      </c>
      <c r="AA86" s="6"/>
      <c r="AB86" s="43">
        <f>SUM(AB77:AB85)</f>
        <v>12</v>
      </c>
      <c r="AC86" s="43">
        <f>SUM(AC77:AC85)</f>
        <v>9</v>
      </c>
      <c r="AD86" s="41"/>
      <c r="AE86" s="41"/>
      <c r="AF86" s="41"/>
      <c r="AG86" s="41"/>
      <c r="AH86" s="41"/>
      <c r="AI86" s="43">
        <f>SUM(AI77:AI85)</f>
        <v>204</v>
      </c>
      <c r="AJ86" s="43">
        <f>SUM(AJ77:AJ85)</f>
        <v>172</v>
      </c>
      <c r="AK86" s="42"/>
      <c r="AL86" s="42"/>
    </row>
    <row r="87" spans="11:38" ht="21" customHeight="1">
      <c r="K87" s="16"/>
      <c r="L87" s="6"/>
      <c r="M87" s="6"/>
      <c r="N87" s="5" t="s">
        <v>16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</row>
    <row r="88" spans="11:38" ht="21" customHeight="1">
      <c r="K88" s="16"/>
      <c r="L88" s="6"/>
      <c r="M88" s="6"/>
      <c r="N88" s="6"/>
      <c r="O88" s="14" t="s">
        <v>17</v>
      </c>
      <c r="P88" s="19">
        <f>COUNTIF(AA77:AA85,"h")</f>
        <v>4</v>
      </c>
      <c r="Q88" s="6"/>
      <c r="R88" s="18" t="s">
        <v>18</v>
      </c>
      <c r="S88" s="6"/>
      <c r="T88" s="11">
        <f>COUNTIF(AA77:AA85,"A")</f>
        <v>2</v>
      </c>
      <c r="U88" s="6"/>
      <c r="V88" s="6"/>
      <c r="W88" s="12"/>
      <c r="X88" s="6"/>
      <c r="Y88" s="6"/>
      <c r="Z88" s="6"/>
      <c r="AA88" s="6"/>
      <c r="AB88" s="41"/>
      <c r="AC88" s="41"/>
      <c r="AD88" s="41"/>
      <c r="AE88" s="41"/>
      <c r="AF88" s="41"/>
      <c r="AG88" s="41"/>
      <c r="AH88" s="41"/>
      <c r="AI88" s="41"/>
      <c r="AJ88" s="41"/>
      <c r="AK88" s="42"/>
      <c r="AL88" s="42"/>
    </row>
    <row r="89" spans="11:40" ht="21" customHeight="1">
      <c r="K89" s="16"/>
      <c r="L89" s="6"/>
      <c r="M89" s="6"/>
      <c r="N89" s="12" t="s">
        <v>19</v>
      </c>
      <c r="W89" s="6"/>
      <c r="X89" s="6"/>
      <c r="Y89" s="6"/>
      <c r="Z89" s="6"/>
      <c r="AA89" s="6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2"/>
      <c r="AM89" s="38"/>
      <c r="AN89" s="38"/>
    </row>
    <row r="90" spans="11:40" ht="21" customHeight="1">
      <c r="K90" s="16"/>
      <c r="L90" s="6"/>
      <c r="M90" s="6"/>
      <c r="N90" s="12" t="s">
        <v>20</v>
      </c>
      <c r="O90" s="6"/>
      <c r="P90" s="6"/>
      <c r="Q90" s="6"/>
      <c r="R90" s="12" t="s">
        <v>21</v>
      </c>
      <c r="S90" s="12"/>
      <c r="T90" s="12"/>
      <c r="U90" s="12"/>
      <c r="V90" s="12"/>
      <c r="W90" s="12"/>
      <c r="X90" s="6"/>
      <c r="Y90" s="6"/>
      <c r="Z90" s="6"/>
      <c r="AA90" s="6"/>
      <c r="AB90" s="41"/>
      <c r="AC90" s="41"/>
      <c r="AD90" s="41"/>
      <c r="AE90" s="41"/>
      <c r="AF90" s="41"/>
      <c r="AG90" s="41"/>
      <c r="AH90" s="41"/>
      <c r="AI90" s="41"/>
      <c r="AJ90" s="41"/>
      <c r="AK90" s="42"/>
      <c r="AL90" s="42"/>
      <c r="AM90" s="38"/>
      <c r="AN90" s="38"/>
    </row>
    <row r="91" spans="11:40" ht="21" customHeight="1">
      <c r="K91" s="16"/>
      <c r="L91" s="6"/>
      <c r="M91" s="6"/>
      <c r="X91" s="6"/>
      <c r="Y91" s="6"/>
      <c r="Z91" s="6"/>
      <c r="AA91" s="6"/>
      <c r="AB91" s="41"/>
      <c r="AC91" s="41"/>
      <c r="AD91" s="41"/>
      <c r="AE91" s="41"/>
      <c r="AF91" s="41"/>
      <c r="AG91" s="41"/>
      <c r="AH91" s="41"/>
      <c r="AI91" s="41"/>
      <c r="AJ91" s="41"/>
      <c r="AK91" s="42"/>
      <c r="AL91" s="42"/>
      <c r="AM91" s="38"/>
      <c r="AN91" s="38"/>
    </row>
    <row r="92" spans="1:44" s="7" customFormat="1" ht="21" customHeight="1" thickBot="1">
      <c r="A92"/>
      <c r="B92"/>
      <c r="C92"/>
      <c r="D92"/>
      <c r="E92"/>
      <c r="F92"/>
      <c r="G92"/>
      <c r="H92" s="6"/>
      <c r="I92" s="6"/>
      <c r="J92" s="6"/>
      <c r="K92" s="16"/>
      <c r="L92" s="6"/>
      <c r="M92" s="6"/>
      <c r="N92" s="12" t="str">
        <f>+N1</f>
        <v>Munster Table Tennis Association School's League 2012/13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1"/>
      <c r="AC92" s="41"/>
      <c r="AD92" s="41"/>
      <c r="AE92" s="41"/>
      <c r="AF92" s="41"/>
      <c r="AG92" s="41"/>
      <c r="AH92" s="41"/>
      <c r="AI92" s="42"/>
      <c r="AJ92" s="42"/>
      <c r="AK92" s="42"/>
      <c r="AL92" s="42"/>
      <c r="AM92" s="37"/>
      <c r="AN92" s="37"/>
      <c r="AO92" s="39"/>
      <c r="AP92" s="39"/>
      <c r="AQ92" s="39"/>
      <c r="AR92" s="39"/>
    </row>
    <row r="93" spans="8:38" ht="21" customHeight="1">
      <c r="H93" s="6"/>
      <c r="I93" s="6"/>
      <c r="J93" s="6"/>
      <c r="K93" s="16"/>
      <c r="L93" s="6"/>
      <c r="N93" s="6"/>
      <c r="O93" s="6"/>
      <c r="P93" s="12"/>
      <c r="Q93" s="12"/>
      <c r="R93" s="12"/>
      <c r="S93" s="12"/>
      <c r="T93" s="12"/>
      <c r="U93" s="12"/>
      <c r="V93" s="12"/>
      <c r="W93" s="12"/>
      <c r="X93" s="6"/>
      <c r="Y93" s="6"/>
      <c r="Z93" s="6"/>
      <c r="AA93" s="6"/>
      <c r="AB93" s="41"/>
      <c r="AC93" s="41"/>
      <c r="AD93" s="41"/>
      <c r="AE93" s="41"/>
      <c r="AF93" s="41"/>
      <c r="AG93" s="41"/>
      <c r="AH93" s="41"/>
      <c r="AI93" s="42"/>
      <c r="AJ93" s="42"/>
      <c r="AK93" s="42"/>
      <c r="AL93" s="42"/>
    </row>
    <row r="94" spans="8:38" ht="21" customHeight="1">
      <c r="H94" s="6"/>
      <c r="I94" s="6"/>
      <c r="J94" s="6"/>
      <c r="K94" s="16"/>
      <c r="L94" s="6"/>
      <c r="N94" s="12"/>
      <c r="O94" s="12" t="s">
        <v>6</v>
      </c>
      <c r="P94" s="12"/>
      <c r="Q94" s="12"/>
      <c r="R94" s="12"/>
      <c r="S94" s="12"/>
      <c r="T94" s="12"/>
      <c r="U94" s="12"/>
      <c r="V94" s="12"/>
      <c r="W94" s="12"/>
      <c r="X94" s="6"/>
      <c r="Y94" s="6"/>
      <c r="Z94" s="6"/>
      <c r="AA94" s="6"/>
      <c r="AB94" s="41"/>
      <c r="AC94" s="41"/>
      <c r="AD94" s="41"/>
      <c r="AE94" s="41"/>
      <c r="AF94" s="41"/>
      <c r="AG94" s="41"/>
      <c r="AH94" s="41"/>
      <c r="AI94" s="44"/>
      <c r="AJ94" s="44"/>
      <c r="AK94" s="42"/>
      <c r="AL94" s="42"/>
    </row>
    <row r="95" spans="1:38" ht="18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6"/>
      <c r="L95" s="6"/>
      <c r="M95" s="6"/>
      <c r="N95" s="12" t="str">
        <f>+B1</f>
        <v>DIVISION 3</v>
      </c>
      <c r="O95" s="12"/>
      <c r="P95" s="12"/>
      <c r="Q95" s="12" t="str">
        <f>+B42</f>
        <v>Round 2</v>
      </c>
      <c r="R95" s="12"/>
      <c r="S95" s="12"/>
      <c r="T95" s="12"/>
      <c r="U95" s="12"/>
      <c r="V95" s="12"/>
      <c r="W95" s="12"/>
      <c r="X95" s="6"/>
      <c r="Y95" s="6"/>
      <c r="Z95" s="6"/>
      <c r="AA95" s="6"/>
      <c r="AB95" s="41"/>
      <c r="AC95" s="41"/>
      <c r="AD95" s="41"/>
      <c r="AE95" s="41"/>
      <c r="AF95" s="41"/>
      <c r="AG95" s="41"/>
      <c r="AH95" s="41"/>
      <c r="AI95" s="44"/>
      <c r="AJ95" s="44"/>
      <c r="AK95" s="42"/>
      <c r="AL95" s="42"/>
    </row>
    <row r="96" spans="1:38" ht="18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6"/>
      <c r="L96" s="6"/>
      <c r="M96" s="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45"/>
      <c r="AC96" s="41"/>
      <c r="AD96" s="41"/>
      <c r="AE96" s="41"/>
      <c r="AF96" s="41"/>
      <c r="AG96" s="41"/>
      <c r="AH96" s="41"/>
      <c r="AI96" s="44"/>
      <c r="AJ96" s="44"/>
      <c r="AK96" s="42"/>
      <c r="AL96" s="42"/>
    </row>
    <row r="97" spans="1:38" ht="18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6"/>
      <c r="L97" s="6"/>
      <c r="M97" s="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45"/>
      <c r="AC97" s="41"/>
      <c r="AD97" s="41"/>
      <c r="AE97" s="41"/>
      <c r="AF97" s="41"/>
      <c r="AG97" s="41"/>
      <c r="AH97" s="41"/>
      <c r="AI97" s="44"/>
      <c r="AJ97" s="44"/>
      <c r="AK97" s="42"/>
      <c r="AL97" s="42"/>
    </row>
    <row r="98" spans="1:38" ht="18.75" customHeight="1">
      <c r="A98" s="6"/>
      <c r="B98" s="6"/>
      <c r="C98" s="12"/>
      <c r="D98" s="6"/>
      <c r="E98" s="6"/>
      <c r="F98" s="6"/>
      <c r="G98" s="6"/>
      <c r="H98" s="6"/>
      <c r="I98" s="6"/>
      <c r="J98" s="6"/>
      <c r="K98" s="16"/>
      <c r="L98" s="6"/>
      <c r="M98" s="6"/>
      <c r="N98" s="5" t="s">
        <v>7</v>
      </c>
      <c r="O98" s="5"/>
      <c r="P98" s="5" t="s">
        <v>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5"/>
      <c r="AC98" s="41"/>
      <c r="AD98" s="41"/>
      <c r="AE98" s="41"/>
      <c r="AF98" s="41"/>
      <c r="AG98" s="41"/>
      <c r="AH98" s="41"/>
      <c r="AI98" s="44"/>
      <c r="AJ98" s="44"/>
      <c r="AK98" s="42"/>
      <c r="AL98" s="42"/>
    </row>
    <row r="99" spans="1:38" ht="12.75">
      <c r="A99" s="6"/>
      <c r="B99" s="6"/>
      <c r="C99" s="6"/>
      <c r="D99" s="6"/>
      <c r="E99" s="12"/>
      <c r="F99" s="12"/>
      <c r="G99" s="12"/>
      <c r="H99" s="5"/>
      <c r="I99" s="5"/>
      <c r="J99" s="5"/>
      <c r="K99" s="16"/>
      <c r="L99" s="6"/>
      <c r="M99" s="5"/>
      <c r="N99" s="13" t="str">
        <f>+A7</f>
        <v>Rushbrooke National school A</v>
      </c>
      <c r="O99" s="5"/>
      <c r="P99" s="13" t="str">
        <f>+A4</f>
        <v>Mixed Bag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5"/>
      <c r="AC99" s="41"/>
      <c r="AD99" s="41"/>
      <c r="AE99" s="41"/>
      <c r="AF99" s="41"/>
      <c r="AG99" s="41"/>
      <c r="AH99" s="41"/>
      <c r="AI99" s="44"/>
      <c r="AJ99" s="44"/>
      <c r="AK99" s="42"/>
      <c r="AL99" s="42"/>
    </row>
    <row r="100" spans="1:38" ht="12.75">
      <c r="A100" s="6"/>
      <c r="B100" s="6"/>
      <c r="C100" s="12"/>
      <c r="D100" s="12"/>
      <c r="E100" s="12"/>
      <c r="F100" s="12"/>
      <c r="G100" s="12"/>
      <c r="H100" s="5"/>
      <c r="I100" s="5"/>
      <c r="J100" s="5"/>
      <c r="K100" s="16"/>
      <c r="L100" s="6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41"/>
      <c r="AC100" s="41"/>
      <c r="AD100" s="41"/>
      <c r="AE100" s="41"/>
      <c r="AF100" s="41"/>
      <c r="AG100" s="41"/>
      <c r="AH100" s="41"/>
      <c r="AI100" s="44"/>
      <c r="AJ100" s="44"/>
      <c r="AK100" s="42"/>
      <c r="AL100" s="42"/>
    </row>
    <row r="101" spans="1:38" ht="12.75">
      <c r="A101" s="6"/>
      <c r="B101" s="6"/>
      <c r="C101" s="12"/>
      <c r="D101" s="12"/>
      <c r="E101" s="12"/>
      <c r="F101" s="12"/>
      <c r="G101" s="12"/>
      <c r="H101" s="5"/>
      <c r="I101" s="5"/>
      <c r="J101" s="5"/>
      <c r="K101" s="16"/>
      <c r="L101" s="6"/>
      <c r="M101" s="3" t="s">
        <v>3</v>
      </c>
      <c r="N101" s="3" t="str">
        <f>+C7</f>
        <v>Adam Lazaryev</v>
      </c>
      <c r="O101" s="8" t="s">
        <v>9</v>
      </c>
      <c r="P101" s="3" t="str">
        <f>C4</f>
        <v>James Barry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41"/>
      <c r="AC101" s="41"/>
      <c r="AD101" s="41"/>
      <c r="AE101" s="41"/>
      <c r="AF101" s="41"/>
      <c r="AG101" s="41"/>
      <c r="AH101" s="41"/>
      <c r="AI101" s="44"/>
      <c r="AJ101" s="44"/>
      <c r="AK101" s="42"/>
      <c r="AL101" s="42"/>
    </row>
    <row r="102" spans="1:38" ht="12.75">
      <c r="A102" s="6"/>
      <c r="B102" s="5"/>
      <c r="C102" s="5"/>
      <c r="D102" s="5"/>
      <c r="E102" s="5"/>
      <c r="F102" s="5"/>
      <c r="G102" s="5"/>
      <c r="H102" s="6"/>
      <c r="I102" s="6"/>
      <c r="J102" s="6"/>
      <c r="K102" s="16"/>
      <c r="M102" s="3" t="s">
        <v>10</v>
      </c>
      <c r="N102" s="3" t="str">
        <f>E7</f>
        <v>Olwyn Ryan</v>
      </c>
      <c r="O102" s="8" t="s">
        <v>11</v>
      </c>
      <c r="P102" s="3" t="str">
        <f>E4</f>
        <v>Zofia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1"/>
      <c r="AC102" s="41"/>
      <c r="AD102" s="41"/>
      <c r="AE102" s="41"/>
      <c r="AF102" s="41"/>
      <c r="AG102" s="41"/>
      <c r="AH102" s="41"/>
      <c r="AI102" s="44"/>
      <c r="AJ102" s="44"/>
      <c r="AK102" s="42"/>
      <c r="AL102" s="42"/>
    </row>
    <row r="103" spans="1:38" ht="12.75">
      <c r="A103" s="6"/>
      <c r="B103" s="5"/>
      <c r="C103" s="5"/>
      <c r="D103" s="5"/>
      <c r="E103" s="5"/>
      <c r="F103" s="5"/>
      <c r="G103" s="5"/>
      <c r="H103" s="6"/>
      <c r="I103" s="6"/>
      <c r="J103" s="6"/>
      <c r="K103" s="16"/>
      <c r="L103" s="16"/>
      <c r="M103" s="3" t="s">
        <v>12</v>
      </c>
      <c r="N103" s="3" t="str">
        <f>G7</f>
        <v>Adam Buckley</v>
      </c>
      <c r="O103" s="8" t="s">
        <v>13</v>
      </c>
      <c r="P103" s="3" t="str">
        <f>G4</f>
        <v>Julia Pikus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1"/>
      <c r="AC103" s="41"/>
      <c r="AD103" s="41"/>
      <c r="AE103" s="41"/>
      <c r="AF103" s="41"/>
      <c r="AG103" s="41"/>
      <c r="AH103" s="41"/>
      <c r="AI103" s="41"/>
      <c r="AJ103" s="41"/>
      <c r="AK103" s="42"/>
      <c r="AL103" s="42"/>
    </row>
    <row r="104" spans="1:38" ht="12.75">
      <c r="A104" s="6"/>
      <c r="B104" s="5"/>
      <c r="C104" s="5"/>
      <c r="D104" s="5"/>
      <c r="E104" s="5"/>
      <c r="F104" s="5"/>
      <c r="G104" s="5"/>
      <c r="H104" s="6"/>
      <c r="I104" s="6"/>
      <c r="J104" s="6"/>
      <c r="K104" s="16"/>
      <c r="L104" s="6"/>
      <c r="N104" s="6"/>
      <c r="O104" s="6"/>
      <c r="P104" s="6"/>
      <c r="Q104" s="6"/>
      <c r="R104" s="6"/>
      <c r="S104" s="6"/>
      <c r="T104" s="5" t="s">
        <v>14</v>
      </c>
      <c r="U104" s="6"/>
      <c r="V104" s="6"/>
      <c r="W104" s="6"/>
      <c r="X104" s="6"/>
      <c r="Y104" s="6"/>
      <c r="Z104" s="6"/>
      <c r="AA104" s="11" t="s">
        <v>15</v>
      </c>
      <c r="AB104" s="4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</row>
    <row r="105" spans="1:3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6"/>
      <c r="L105" s="6"/>
      <c r="N105" s="5" t="s">
        <v>7</v>
      </c>
      <c r="O105" s="5"/>
      <c r="P105" s="5" t="s">
        <v>8</v>
      </c>
      <c r="Q105" s="11"/>
      <c r="R105" s="11"/>
      <c r="S105" s="5"/>
      <c r="T105" s="6"/>
      <c r="U105" s="5"/>
      <c r="V105" s="5"/>
      <c r="W105" s="6"/>
      <c r="X105" s="5"/>
      <c r="Y105" s="5"/>
      <c r="Z105" s="5"/>
      <c r="AA105" s="6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2"/>
    </row>
    <row r="106" spans="1:38" ht="18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6"/>
      <c r="L106" s="6"/>
      <c r="N106" s="5"/>
      <c r="O106" s="5"/>
      <c r="P106" s="5"/>
      <c r="Q106" s="20" t="s">
        <v>26</v>
      </c>
      <c r="R106" s="20"/>
      <c r="S106" s="20" t="s">
        <v>27</v>
      </c>
      <c r="T106" s="20"/>
      <c r="U106" s="20" t="s">
        <v>28</v>
      </c>
      <c r="V106" s="20"/>
      <c r="W106" s="20" t="s">
        <v>30</v>
      </c>
      <c r="X106" s="20"/>
      <c r="Y106" s="20" t="s">
        <v>29</v>
      </c>
      <c r="Z106" s="20"/>
      <c r="AA106" s="3" t="s">
        <v>25</v>
      </c>
      <c r="AB106" s="4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2"/>
    </row>
    <row r="107" spans="1:38" ht="18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6"/>
      <c r="L107" s="16"/>
      <c r="M107" s="3" t="s">
        <v>3</v>
      </c>
      <c r="N107" s="3" t="str">
        <f>N101</f>
        <v>Adam Lazaryev</v>
      </c>
      <c r="O107" s="3" t="s">
        <v>11</v>
      </c>
      <c r="P107" s="8" t="str">
        <f>P102</f>
        <v>Zofia</v>
      </c>
      <c r="Q107" s="32">
        <v>9</v>
      </c>
      <c r="R107" s="32">
        <v>11</v>
      </c>
      <c r="S107" s="33">
        <v>11</v>
      </c>
      <c r="T107" s="33">
        <v>1</v>
      </c>
      <c r="U107" s="34">
        <v>11</v>
      </c>
      <c r="V107" s="34">
        <v>7</v>
      </c>
      <c r="W107" s="35">
        <v>11</v>
      </c>
      <c r="X107" s="35">
        <v>8</v>
      </c>
      <c r="Y107" s="36"/>
      <c r="Z107" s="36"/>
      <c r="AA107" s="3" t="str">
        <f aca="true" t="shared" si="35" ref="AA107:AA115">IF(AB107+AC107&gt;0,IF(AB107&gt;AC107,"H","A")," ")</f>
        <v>H</v>
      </c>
      <c r="AB107" s="40">
        <f aca="true" t="shared" si="36" ref="AB107:AB115">COUNTIF($AD107:$AH107,"H")</f>
        <v>3</v>
      </c>
      <c r="AC107" s="40">
        <f aca="true" t="shared" si="37" ref="AC107:AC115">COUNTIF($AD107:$AH107,"A")</f>
        <v>1</v>
      </c>
      <c r="AD107" s="41" t="str">
        <f aca="true" t="shared" si="38" ref="AD107:AD115">IF(Q107+R107&gt;0,IF(Q107&gt;R107,"H","A")," ")</f>
        <v>A</v>
      </c>
      <c r="AE107" s="41" t="str">
        <f aca="true" t="shared" si="39" ref="AE107:AE115">IF(S107+T107&gt;0,IF(S107&gt;T107,"H","A")," ")</f>
        <v>H</v>
      </c>
      <c r="AF107" s="41" t="str">
        <f aca="true" t="shared" si="40" ref="AF107:AF115">IF(U107+V107&gt;0,IF(U107&gt;V107,"H","A")," ")</f>
        <v>H</v>
      </c>
      <c r="AG107" s="41" t="str">
        <f aca="true" t="shared" si="41" ref="AG107:AG115">IF(W107+X107&gt;0,IF(W107&gt;X107,"H","A")," ")</f>
        <v>H</v>
      </c>
      <c r="AH107" s="41" t="str">
        <f aca="true" t="shared" si="42" ref="AH107:AH115">IF(Y107+Z107&gt;0,IF(Y107&gt;Z107,"H","A")," ")</f>
        <v> </v>
      </c>
      <c r="AI107" s="41">
        <f aca="true" t="shared" si="43" ref="AI107:AI115">+Q107+S107+U107+W107+Y107</f>
        <v>42</v>
      </c>
      <c r="AJ107" s="41">
        <f aca="true" t="shared" si="44" ref="AJ107:AJ115">+R107+T107+V107+X107+Z107</f>
        <v>27</v>
      </c>
      <c r="AK107" s="42"/>
      <c r="AL107" s="42"/>
    </row>
    <row r="108" spans="1:38" ht="18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6"/>
      <c r="L108" s="16"/>
      <c r="M108" s="3" t="s">
        <v>10</v>
      </c>
      <c r="N108" s="3" t="str">
        <f>N102</f>
        <v>Olwyn Ryan</v>
      </c>
      <c r="O108" s="3" t="s">
        <v>9</v>
      </c>
      <c r="P108" s="8" t="str">
        <f>P101</f>
        <v>James Barry</v>
      </c>
      <c r="Q108" s="32">
        <v>5</v>
      </c>
      <c r="R108" s="32">
        <v>11</v>
      </c>
      <c r="S108" s="33">
        <v>6</v>
      </c>
      <c r="T108" s="33">
        <v>11</v>
      </c>
      <c r="U108" s="34">
        <v>3</v>
      </c>
      <c r="V108" s="34">
        <v>11</v>
      </c>
      <c r="W108" s="35"/>
      <c r="X108" s="35"/>
      <c r="Y108" s="36"/>
      <c r="Z108" s="36"/>
      <c r="AA108" s="3" t="str">
        <f t="shared" si="35"/>
        <v>A</v>
      </c>
      <c r="AB108" s="40">
        <f t="shared" si="36"/>
        <v>0</v>
      </c>
      <c r="AC108" s="40">
        <f t="shared" si="37"/>
        <v>3</v>
      </c>
      <c r="AD108" s="41" t="str">
        <f t="shared" si="38"/>
        <v>A</v>
      </c>
      <c r="AE108" s="41" t="str">
        <f t="shared" si="39"/>
        <v>A</v>
      </c>
      <c r="AF108" s="41" t="str">
        <f t="shared" si="40"/>
        <v>A</v>
      </c>
      <c r="AG108" s="41" t="str">
        <f t="shared" si="41"/>
        <v> </v>
      </c>
      <c r="AH108" s="41" t="str">
        <f t="shared" si="42"/>
        <v> </v>
      </c>
      <c r="AI108" s="41">
        <f t="shared" si="43"/>
        <v>14</v>
      </c>
      <c r="AJ108" s="41">
        <f t="shared" si="44"/>
        <v>33</v>
      </c>
      <c r="AK108" s="42"/>
      <c r="AL108" s="42"/>
    </row>
    <row r="109" spans="1:38" ht="18.75" customHeight="1">
      <c r="A109" s="6"/>
      <c r="B109" s="6"/>
      <c r="C109" s="12"/>
      <c r="D109" s="6"/>
      <c r="E109" s="6"/>
      <c r="F109" s="6"/>
      <c r="G109" s="6"/>
      <c r="H109" s="6"/>
      <c r="I109" s="6"/>
      <c r="J109" s="6"/>
      <c r="K109" s="16"/>
      <c r="M109" s="3" t="s">
        <v>12</v>
      </c>
      <c r="N109" s="3" t="str">
        <f>N103</f>
        <v>Adam Buckley</v>
      </c>
      <c r="O109" s="3" t="s">
        <v>13</v>
      </c>
      <c r="P109" s="8" t="str">
        <f>P103</f>
        <v>Julia Pikus</v>
      </c>
      <c r="Q109" s="32">
        <v>6</v>
      </c>
      <c r="R109" s="32">
        <v>11</v>
      </c>
      <c r="S109" s="33">
        <v>8</v>
      </c>
      <c r="T109" s="33">
        <v>11</v>
      </c>
      <c r="U109" s="34">
        <v>7</v>
      </c>
      <c r="V109" s="34">
        <v>11</v>
      </c>
      <c r="W109" s="35"/>
      <c r="X109" s="35"/>
      <c r="Y109" s="36"/>
      <c r="Z109" s="36"/>
      <c r="AA109" s="3" t="str">
        <f t="shared" si="35"/>
        <v>A</v>
      </c>
      <c r="AB109" s="40">
        <f t="shared" si="36"/>
        <v>0</v>
      </c>
      <c r="AC109" s="40">
        <f t="shared" si="37"/>
        <v>3</v>
      </c>
      <c r="AD109" s="41" t="str">
        <f t="shared" si="38"/>
        <v>A</v>
      </c>
      <c r="AE109" s="41" t="str">
        <f t="shared" si="39"/>
        <v>A</v>
      </c>
      <c r="AF109" s="41" t="str">
        <f t="shared" si="40"/>
        <v>A</v>
      </c>
      <c r="AG109" s="41" t="str">
        <f t="shared" si="41"/>
        <v> </v>
      </c>
      <c r="AH109" s="41" t="str">
        <f t="shared" si="42"/>
        <v> </v>
      </c>
      <c r="AI109" s="41">
        <f t="shared" si="43"/>
        <v>21</v>
      </c>
      <c r="AJ109" s="41">
        <f t="shared" si="44"/>
        <v>33</v>
      </c>
      <c r="AK109" s="42"/>
      <c r="AL109" s="41"/>
    </row>
    <row r="110" spans="1:38" ht="18.75" customHeight="1">
      <c r="A110" s="6"/>
      <c r="B110" s="6"/>
      <c r="C110" s="6"/>
      <c r="D110" s="6"/>
      <c r="E110" s="12"/>
      <c r="F110" s="12"/>
      <c r="G110" s="12"/>
      <c r="M110" s="3" t="s">
        <v>3</v>
      </c>
      <c r="N110" s="3" t="str">
        <f>N101</f>
        <v>Adam Lazaryev</v>
      </c>
      <c r="O110" s="3" t="s">
        <v>9</v>
      </c>
      <c r="P110" s="8" t="str">
        <f>P101</f>
        <v>James Barry</v>
      </c>
      <c r="Q110" s="32">
        <v>6</v>
      </c>
      <c r="R110" s="32">
        <v>11</v>
      </c>
      <c r="S110" s="33">
        <v>4</v>
      </c>
      <c r="T110" s="33">
        <v>11</v>
      </c>
      <c r="U110" s="34">
        <v>11</v>
      </c>
      <c r="V110" s="34">
        <v>13</v>
      </c>
      <c r="W110" s="35"/>
      <c r="X110" s="35"/>
      <c r="Y110" s="36"/>
      <c r="Z110" s="36"/>
      <c r="AA110" s="3" t="str">
        <f t="shared" si="35"/>
        <v>A</v>
      </c>
      <c r="AB110" s="40">
        <f t="shared" si="36"/>
        <v>0</v>
      </c>
      <c r="AC110" s="40">
        <f t="shared" si="37"/>
        <v>3</v>
      </c>
      <c r="AD110" s="41" t="str">
        <f t="shared" si="38"/>
        <v>A</v>
      </c>
      <c r="AE110" s="41" t="str">
        <f t="shared" si="39"/>
        <v>A</v>
      </c>
      <c r="AF110" s="41" t="str">
        <f t="shared" si="40"/>
        <v>A</v>
      </c>
      <c r="AG110" s="41" t="str">
        <f t="shared" si="41"/>
        <v> </v>
      </c>
      <c r="AH110" s="41" t="str">
        <f t="shared" si="42"/>
        <v> </v>
      </c>
      <c r="AI110" s="41">
        <f t="shared" si="43"/>
        <v>21</v>
      </c>
      <c r="AJ110" s="41">
        <f t="shared" si="44"/>
        <v>35</v>
      </c>
      <c r="AK110" s="42"/>
      <c r="AL110" s="41"/>
    </row>
    <row r="111" spans="1:38" ht="18.75" customHeight="1">
      <c r="A111" s="6"/>
      <c r="B111" s="6"/>
      <c r="C111" s="12"/>
      <c r="D111" s="12"/>
      <c r="E111" s="12"/>
      <c r="F111" s="12"/>
      <c r="G111" s="12"/>
      <c r="M111" s="3" t="s">
        <v>10</v>
      </c>
      <c r="N111" s="3" t="str">
        <f>N102</f>
        <v>Olwyn Ryan</v>
      </c>
      <c r="O111" s="3" t="s">
        <v>13</v>
      </c>
      <c r="P111" s="8" t="str">
        <f>P103</f>
        <v>Julia Pikus</v>
      </c>
      <c r="Q111" s="32">
        <v>8</v>
      </c>
      <c r="R111" s="32">
        <v>11</v>
      </c>
      <c r="S111" s="33">
        <v>6</v>
      </c>
      <c r="T111" s="33">
        <v>11</v>
      </c>
      <c r="U111" s="34">
        <v>8</v>
      </c>
      <c r="V111" s="34">
        <v>11</v>
      </c>
      <c r="W111" s="35"/>
      <c r="X111" s="35"/>
      <c r="Y111" s="36"/>
      <c r="Z111" s="36"/>
      <c r="AA111" s="3" t="str">
        <f t="shared" si="35"/>
        <v>A</v>
      </c>
      <c r="AB111" s="40">
        <f t="shared" si="36"/>
        <v>0</v>
      </c>
      <c r="AC111" s="40">
        <f t="shared" si="37"/>
        <v>3</v>
      </c>
      <c r="AD111" s="41" t="str">
        <f t="shared" si="38"/>
        <v>A</v>
      </c>
      <c r="AE111" s="41" t="str">
        <f t="shared" si="39"/>
        <v>A</v>
      </c>
      <c r="AF111" s="41" t="str">
        <f t="shared" si="40"/>
        <v>A</v>
      </c>
      <c r="AG111" s="41" t="str">
        <f t="shared" si="41"/>
        <v> </v>
      </c>
      <c r="AH111" s="41" t="str">
        <f t="shared" si="42"/>
        <v> </v>
      </c>
      <c r="AI111" s="41">
        <f t="shared" si="43"/>
        <v>22</v>
      </c>
      <c r="AJ111" s="41">
        <f t="shared" si="44"/>
        <v>33</v>
      </c>
      <c r="AK111" s="42"/>
      <c r="AL111" s="41"/>
    </row>
    <row r="112" spans="1:38" ht="18.75" customHeight="1">
      <c r="A112" s="6"/>
      <c r="B112" s="6"/>
      <c r="C112" s="12"/>
      <c r="D112" s="12"/>
      <c r="E112" s="12"/>
      <c r="F112" s="12"/>
      <c r="G112" s="12"/>
      <c r="L112" s="16"/>
      <c r="M112" s="3" t="s">
        <v>12</v>
      </c>
      <c r="N112" s="3" t="str">
        <f>N103</f>
        <v>Adam Buckley</v>
      </c>
      <c r="O112" s="3" t="s">
        <v>11</v>
      </c>
      <c r="P112" s="8" t="str">
        <f>P102</f>
        <v>Zofia</v>
      </c>
      <c r="Q112" s="32">
        <v>10</v>
      </c>
      <c r="R112" s="32">
        <v>12</v>
      </c>
      <c r="S112" s="33">
        <v>6</v>
      </c>
      <c r="T112" s="33">
        <v>11</v>
      </c>
      <c r="U112" s="34">
        <v>7</v>
      </c>
      <c r="V112" s="34">
        <v>11</v>
      </c>
      <c r="W112" s="35"/>
      <c r="X112" s="35"/>
      <c r="Y112" s="36"/>
      <c r="Z112" s="36"/>
      <c r="AA112" s="3" t="str">
        <f t="shared" si="35"/>
        <v>A</v>
      </c>
      <c r="AB112" s="40">
        <f t="shared" si="36"/>
        <v>0</v>
      </c>
      <c r="AC112" s="40">
        <f t="shared" si="37"/>
        <v>3</v>
      </c>
      <c r="AD112" s="41" t="str">
        <f t="shared" si="38"/>
        <v>A</v>
      </c>
      <c r="AE112" s="41" t="str">
        <f t="shared" si="39"/>
        <v>A</v>
      </c>
      <c r="AF112" s="41" t="str">
        <f t="shared" si="40"/>
        <v>A</v>
      </c>
      <c r="AG112" s="41" t="str">
        <f t="shared" si="41"/>
        <v> </v>
      </c>
      <c r="AH112" s="41" t="str">
        <f t="shared" si="42"/>
        <v> </v>
      </c>
      <c r="AI112" s="41">
        <f t="shared" si="43"/>
        <v>23</v>
      </c>
      <c r="AJ112" s="41">
        <f t="shared" si="44"/>
        <v>34</v>
      </c>
      <c r="AK112" s="42"/>
      <c r="AL112" s="42"/>
    </row>
    <row r="113" spans="12:38" ht="18.75" customHeight="1">
      <c r="L113" s="6"/>
      <c r="M113" s="59" t="s">
        <v>3</v>
      </c>
      <c r="N113" s="59" t="str">
        <f>N101</f>
        <v>Adam Lazaryev</v>
      </c>
      <c r="O113" s="59" t="s">
        <v>13</v>
      </c>
      <c r="P113" s="59" t="str">
        <f>P103</f>
        <v>Julia Pikus</v>
      </c>
      <c r="Q113" s="60"/>
      <c r="R113" s="60"/>
      <c r="S113" s="61"/>
      <c r="T113" s="61"/>
      <c r="U113" s="62"/>
      <c r="V113" s="62"/>
      <c r="W113" s="63"/>
      <c r="X113" s="63"/>
      <c r="Y113" s="64"/>
      <c r="Z113" s="64"/>
      <c r="AA113" s="59" t="str">
        <f t="shared" si="35"/>
        <v> </v>
      </c>
      <c r="AB113" s="40">
        <f t="shared" si="36"/>
        <v>0</v>
      </c>
      <c r="AC113" s="40">
        <f t="shared" si="37"/>
        <v>0</v>
      </c>
      <c r="AD113" s="41" t="str">
        <f t="shared" si="38"/>
        <v> </v>
      </c>
      <c r="AE113" s="41" t="str">
        <f t="shared" si="39"/>
        <v> </v>
      </c>
      <c r="AF113" s="41" t="str">
        <f t="shared" si="40"/>
        <v> </v>
      </c>
      <c r="AG113" s="41" t="str">
        <f t="shared" si="41"/>
        <v> </v>
      </c>
      <c r="AH113" s="41" t="str">
        <f t="shared" si="42"/>
        <v> </v>
      </c>
      <c r="AI113" s="41">
        <f t="shared" si="43"/>
        <v>0</v>
      </c>
      <c r="AJ113" s="41">
        <f t="shared" si="44"/>
        <v>0</v>
      </c>
      <c r="AK113" s="42"/>
      <c r="AL113" s="42"/>
    </row>
    <row r="114" spans="12:38" ht="18.75" customHeight="1">
      <c r="L114" s="6"/>
      <c r="M114" s="59" t="s">
        <v>10</v>
      </c>
      <c r="N114" s="59" t="str">
        <f>N102</f>
        <v>Olwyn Ryan</v>
      </c>
      <c r="O114" s="59" t="s">
        <v>11</v>
      </c>
      <c r="P114" s="59" t="str">
        <f>P102</f>
        <v>Zofia</v>
      </c>
      <c r="Q114" s="60"/>
      <c r="R114" s="60"/>
      <c r="S114" s="61"/>
      <c r="T114" s="61"/>
      <c r="U114" s="62"/>
      <c r="V114" s="62"/>
      <c r="W114" s="63"/>
      <c r="X114" s="63"/>
      <c r="Y114" s="64"/>
      <c r="Z114" s="64"/>
      <c r="AA114" s="59" t="str">
        <f t="shared" si="35"/>
        <v> </v>
      </c>
      <c r="AB114" s="40">
        <f t="shared" si="36"/>
        <v>0</v>
      </c>
      <c r="AC114" s="40">
        <f t="shared" si="37"/>
        <v>0</v>
      </c>
      <c r="AD114" s="41" t="str">
        <f t="shared" si="38"/>
        <v> </v>
      </c>
      <c r="AE114" s="41" t="str">
        <f t="shared" si="39"/>
        <v> </v>
      </c>
      <c r="AF114" s="41" t="str">
        <f t="shared" si="40"/>
        <v> </v>
      </c>
      <c r="AG114" s="41" t="str">
        <f t="shared" si="41"/>
        <v> </v>
      </c>
      <c r="AH114" s="41" t="str">
        <f t="shared" si="42"/>
        <v> </v>
      </c>
      <c r="AI114" s="41">
        <f t="shared" si="43"/>
        <v>0</v>
      </c>
      <c r="AJ114" s="41">
        <f t="shared" si="44"/>
        <v>0</v>
      </c>
      <c r="AK114" s="42"/>
      <c r="AL114" s="42"/>
    </row>
    <row r="115" spans="12:38" ht="18.75" customHeight="1">
      <c r="L115" s="6"/>
      <c r="M115" s="59" t="s">
        <v>12</v>
      </c>
      <c r="N115" s="59" t="str">
        <f>N103</f>
        <v>Adam Buckley</v>
      </c>
      <c r="O115" s="59" t="s">
        <v>9</v>
      </c>
      <c r="P115" s="59" t="str">
        <f>P101</f>
        <v>James Barry</v>
      </c>
      <c r="Q115" s="60"/>
      <c r="R115" s="60"/>
      <c r="S115" s="61"/>
      <c r="T115" s="61"/>
      <c r="U115" s="62"/>
      <c r="V115" s="62"/>
      <c r="W115" s="63"/>
      <c r="X115" s="63"/>
      <c r="Y115" s="64"/>
      <c r="Z115" s="64"/>
      <c r="AA115" s="59" t="str">
        <f t="shared" si="35"/>
        <v> </v>
      </c>
      <c r="AB115" s="40">
        <f t="shared" si="36"/>
        <v>0</v>
      </c>
      <c r="AC115" s="40">
        <f t="shared" si="37"/>
        <v>0</v>
      </c>
      <c r="AD115" s="41" t="str">
        <f t="shared" si="38"/>
        <v> </v>
      </c>
      <c r="AE115" s="41" t="str">
        <f t="shared" si="39"/>
        <v> </v>
      </c>
      <c r="AF115" s="41" t="str">
        <f t="shared" si="40"/>
        <v> </v>
      </c>
      <c r="AG115" s="41" t="str">
        <f t="shared" si="41"/>
        <v> </v>
      </c>
      <c r="AH115" s="41" t="str">
        <f t="shared" si="42"/>
        <v> </v>
      </c>
      <c r="AI115" s="41">
        <f t="shared" si="43"/>
        <v>0</v>
      </c>
      <c r="AJ115" s="41">
        <f t="shared" si="44"/>
        <v>0</v>
      </c>
      <c r="AK115" s="42"/>
      <c r="AL115" s="42"/>
    </row>
    <row r="116" spans="12:38" ht="18.75" customHeight="1">
      <c r="L116" s="6"/>
      <c r="N116" s="6"/>
      <c r="O116" s="6"/>
      <c r="P116" s="6"/>
      <c r="Q116" s="17">
        <f aca="true" t="shared" si="45" ref="Q116:Z116">SUM(Q107:Q115)</f>
        <v>44</v>
      </c>
      <c r="R116" s="17">
        <f t="shared" si="45"/>
        <v>67</v>
      </c>
      <c r="S116" s="17">
        <f t="shared" si="45"/>
        <v>41</v>
      </c>
      <c r="T116" s="17">
        <f t="shared" si="45"/>
        <v>56</v>
      </c>
      <c r="U116" s="17">
        <f t="shared" si="45"/>
        <v>47</v>
      </c>
      <c r="V116" s="17">
        <f t="shared" si="45"/>
        <v>64</v>
      </c>
      <c r="W116" s="17">
        <f t="shared" si="45"/>
        <v>11</v>
      </c>
      <c r="X116" s="17">
        <f t="shared" si="45"/>
        <v>8</v>
      </c>
      <c r="Y116" s="17">
        <f t="shared" si="45"/>
        <v>0</v>
      </c>
      <c r="Z116" s="17">
        <f t="shared" si="45"/>
        <v>0</v>
      </c>
      <c r="AA116" s="6"/>
      <c r="AB116" s="43">
        <f>SUM(AB107:AB115)</f>
        <v>3</v>
      </c>
      <c r="AC116" s="43">
        <f>SUM(AC107:AC115)</f>
        <v>16</v>
      </c>
      <c r="AD116" s="41"/>
      <c r="AE116" s="41"/>
      <c r="AF116" s="41"/>
      <c r="AG116" s="41"/>
      <c r="AH116" s="41"/>
      <c r="AI116" s="43">
        <f>SUM(AI107:AI115)</f>
        <v>143</v>
      </c>
      <c r="AJ116" s="43">
        <f>SUM(AJ107:AJ115)</f>
        <v>195</v>
      </c>
      <c r="AK116" s="42"/>
      <c r="AL116" s="42"/>
    </row>
    <row r="117" spans="12:38" ht="18.75" customHeight="1">
      <c r="L117" s="6"/>
      <c r="N117" s="5" t="s">
        <v>16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</row>
    <row r="118" spans="12:38" ht="12.75">
      <c r="L118" s="6"/>
      <c r="N118" s="6"/>
      <c r="O118" s="14" t="s">
        <v>17</v>
      </c>
      <c r="P118" s="19">
        <f>COUNTIF(AA107:AA115,"h")</f>
        <v>1</v>
      </c>
      <c r="Q118" s="6"/>
      <c r="R118" s="18" t="s">
        <v>18</v>
      </c>
      <c r="S118" s="6"/>
      <c r="T118" s="11">
        <f>COUNTIF(AA107:AA115,"A")</f>
        <v>5</v>
      </c>
      <c r="U118" s="6"/>
      <c r="V118" s="6"/>
      <c r="W118" s="12"/>
      <c r="X118" s="6"/>
      <c r="Y118" s="6"/>
      <c r="Z118" s="6"/>
      <c r="AA118" s="6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</row>
    <row r="119" spans="12:38" ht="12.75">
      <c r="L119" s="6"/>
      <c r="M119" s="6"/>
      <c r="N119" s="12" t="s">
        <v>19</v>
      </c>
      <c r="W119" s="6"/>
      <c r="X119" s="6"/>
      <c r="Y119" s="6"/>
      <c r="Z119" s="6"/>
      <c r="AA119" s="6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</row>
    <row r="120" spans="12:40" ht="12.75">
      <c r="L120" s="6"/>
      <c r="M120" s="6"/>
      <c r="N120" s="12" t="s">
        <v>20</v>
      </c>
      <c r="O120" s="6"/>
      <c r="P120" s="6"/>
      <c r="Q120" s="6"/>
      <c r="R120" s="12" t="s">
        <v>21</v>
      </c>
      <c r="S120" s="12"/>
      <c r="T120" s="12"/>
      <c r="U120" s="12"/>
      <c r="V120" s="12"/>
      <c r="W120" s="12"/>
      <c r="X120" s="6"/>
      <c r="Y120" s="6"/>
      <c r="Z120" s="6"/>
      <c r="AA120" s="6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38"/>
      <c r="AN120" s="38"/>
    </row>
    <row r="121" spans="12:40" ht="12.7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38"/>
      <c r="AN121" s="38"/>
    </row>
    <row r="122" spans="12:40" ht="12.75">
      <c r="L122" s="6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38"/>
      <c r="AN122" s="38"/>
    </row>
    <row r="123" spans="12:37" ht="12.75">
      <c r="L123" s="6"/>
      <c r="M123" s="6"/>
      <c r="N123" s="12" t="str">
        <f>+N1</f>
        <v>Munster Table Tennis Association School's League 2012/13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1"/>
      <c r="AC123" s="41"/>
      <c r="AD123" s="41"/>
      <c r="AE123" s="41"/>
      <c r="AF123" s="41"/>
      <c r="AG123" s="41"/>
      <c r="AH123" s="41"/>
      <c r="AI123" s="42"/>
      <c r="AJ123" s="42"/>
      <c r="AK123" s="42"/>
    </row>
    <row r="124" spans="12:37" ht="12.75">
      <c r="L124" s="6"/>
      <c r="M124" s="6"/>
      <c r="N124" s="6"/>
      <c r="O124" s="6"/>
      <c r="P124" s="12"/>
      <c r="Q124" s="12"/>
      <c r="R124" s="12"/>
      <c r="S124" s="12"/>
      <c r="T124" s="12"/>
      <c r="U124" s="12"/>
      <c r="V124" s="12"/>
      <c r="W124" s="12"/>
      <c r="X124" s="6"/>
      <c r="Y124" s="6"/>
      <c r="Z124" s="6"/>
      <c r="AA124" s="6"/>
      <c r="AB124" s="41"/>
      <c r="AC124" s="41"/>
      <c r="AD124" s="41"/>
      <c r="AE124" s="41"/>
      <c r="AF124" s="41"/>
      <c r="AG124" s="41"/>
      <c r="AH124" s="41"/>
      <c r="AI124" s="42"/>
      <c r="AJ124" s="42"/>
      <c r="AK124" s="42"/>
    </row>
    <row r="125" spans="12:37" ht="12.75">
      <c r="L125" s="6"/>
      <c r="M125" s="6"/>
      <c r="N125" s="12"/>
      <c r="O125" s="12" t="s">
        <v>6</v>
      </c>
      <c r="P125" s="12"/>
      <c r="Q125" s="12"/>
      <c r="R125" s="12"/>
      <c r="S125" s="12"/>
      <c r="T125" s="12"/>
      <c r="U125" s="12"/>
      <c r="V125" s="12"/>
      <c r="W125" s="12"/>
      <c r="X125" s="6"/>
      <c r="Y125" s="6"/>
      <c r="Z125" s="6"/>
      <c r="AA125" s="6"/>
      <c r="AB125" s="41"/>
      <c r="AC125" s="41"/>
      <c r="AD125" s="41"/>
      <c r="AE125" s="41"/>
      <c r="AF125" s="41"/>
      <c r="AG125" s="41"/>
      <c r="AH125" s="41"/>
      <c r="AI125" s="44"/>
      <c r="AJ125" s="44"/>
      <c r="AK125" s="42"/>
    </row>
    <row r="126" spans="12:41" ht="13.5" thickBot="1">
      <c r="L126" s="6"/>
      <c r="M126" s="6"/>
      <c r="N126" s="12" t="str">
        <f>+B1</f>
        <v>DIVISION 3</v>
      </c>
      <c r="O126" s="12"/>
      <c r="P126" s="12"/>
      <c r="Q126" s="12" t="str">
        <f>+B47</f>
        <v>Round 3</v>
      </c>
      <c r="R126" s="12"/>
      <c r="S126" s="12"/>
      <c r="T126" s="12"/>
      <c r="U126" s="12"/>
      <c r="V126" s="12"/>
      <c r="W126" s="12"/>
      <c r="X126" s="6"/>
      <c r="Y126" s="6"/>
      <c r="Z126" s="6"/>
      <c r="AA126" s="6"/>
      <c r="AB126" s="41"/>
      <c r="AC126" s="41"/>
      <c r="AD126" s="41"/>
      <c r="AE126" s="41"/>
      <c r="AF126" s="41"/>
      <c r="AG126" s="41"/>
      <c r="AH126" s="41"/>
      <c r="AI126" s="44"/>
      <c r="AJ126" s="44"/>
      <c r="AK126" s="42"/>
      <c r="AL126" s="42"/>
      <c r="AO126" s="39"/>
    </row>
    <row r="127" spans="12:38" ht="12.75"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5"/>
      <c r="AC127" s="41"/>
      <c r="AD127" s="41"/>
      <c r="AE127" s="41"/>
      <c r="AF127" s="41"/>
      <c r="AG127" s="41"/>
      <c r="AH127" s="41"/>
      <c r="AI127" s="44"/>
      <c r="AJ127" s="44"/>
      <c r="AK127" s="42"/>
      <c r="AL127" s="42"/>
    </row>
    <row r="128" spans="12:38" ht="12.75"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5"/>
      <c r="AC128" s="41"/>
      <c r="AD128" s="41"/>
      <c r="AE128" s="41"/>
      <c r="AF128" s="41"/>
      <c r="AG128" s="41"/>
      <c r="AH128" s="41"/>
      <c r="AI128" s="44"/>
      <c r="AJ128" s="44"/>
      <c r="AK128" s="42"/>
      <c r="AL128" s="42"/>
    </row>
    <row r="129" spans="12:38" ht="12.75">
      <c r="L129" s="6"/>
      <c r="M129" s="5"/>
      <c r="N129" s="5" t="s">
        <v>7</v>
      </c>
      <c r="O129" s="5"/>
      <c r="P129" s="5" t="s">
        <v>8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5"/>
      <c r="AC129" s="41"/>
      <c r="AD129" s="41"/>
      <c r="AE129" s="41"/>
      <c r="AF129" s="41"/>
      <c r="AG129" s="41"/>
      <c r="AH129" s="41"/>
      <c r="AI129" s="44"/>
      <c r="AJ129" s="44"/>
      <c r="AK129" s="42"/>
      <c r="AL129" s="42"/>
    </row>
    <row r="130" spans="12:38" ht="12.75">
      <c r="L130" s="6"/>
      <c r="M130" s="5"/>
      <c r="N130" s="13" t="str">
        <f>+A5</f>
        <v>Colaiste Choilm C</v>
      </c>
      <c r="O130" s="5"/>
      <c r="P130" s="13" t="str">
        <f>+A4</f>
        <v>Mixed Bag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5"/>
      <c r="AC130" s="41"/>
      <c r="AD130" s="41"/>
      <c r="AE130" s="41"/>
      <c r="AF130" s="41"/>
      <c r="AG130" s="41"/>
      <c r="AH130" s="41"/>
      <c r="AI130" s="44"/>
      <c r="AJ130" s="44"/>
      <c r="AK130" s="42"/>
      <c r="AL130" s="42"/>
    </row>
    <row r="131" spans="12:38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1"/>
      <c r="AC131" s="41"/>
      <c r="AD131" s="41"/>
      <c r="AE131" s="41"/>
      <c r="AF131" s="41"/>
      <c r="AG131" s="41"/>
      <c r="AH131" s="41"/>
      <c r="AI131" s="44"/>
      <c r="AJ131" s="44"/>
      <c r="AK131" s="42"/>
      <c r="AL131" s="42"/>
    </row>
    <row r="132" spans="12:38" ht="12.75">
      <c r="L132" s="6"/>
      <c r="M132" s="3" t="s">
        <v>3</v>
      </c>
      <c r="N132" s="3" t="str">
        <f>C5</f>
        <v>David McSweeney</v>
      </c>
      <c r="O132" s="8" t="s">
        <v>9</v>
      </c>
      <c r="P132" s="3" t="str">
        <f>C4</f>
        <v>James Barry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1"/>
      <c r="AC132" s="41"/>
      <c r="AD132" s="41"/>
      <c r="AE132" s="41"/>
      <c r="AF132" s="41"/>
      <c r="AG132" s="41"/>
      <c r="AH132" s="41"/>
      <c r="AI132" s="44"/>
      <c r="AJ132" s="44"/>
      <c r="AK132" s="42"/>
      <c r="AL132" s="42"/>
    </row>
    <row r="133" spans="12:38" ht="12.75">
      <c r="L133" s="6"/>
      <c r="M133" s="3" t="s">
        <v>10</v>
      </c>
      <c r="N133" s="3" t="str">
        <f>E5</f>
        <v>Alan Murphy</v>
      </c>
      <c r="O133" s="8" t="s">
        <v>11</v>
      </c>
      <c r="P133" s="3" t="str">
        <f>E4</f>
        <v>Zofia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1"/>
      <c r="AC133" s="41"/>
      <c r="AD133" s="41"/>
      <c r="AE133" s="41"/>
      <c r="AF133" s="41"/>
      <c r="AG133" s="41"/>
      <c r="AH133" s="41"/>
      <c r="AI133" s="44"/>
      <c r="AJ133" s="44"/>
      <c r="AK133" s="42"/>
      <c r="AL133" s="42"/>
    </row>
    <row r="134" spans="12:38" ht="12.75">
      <c r="L134" s="6"/>
      <c r="M134" s="3" t="s">
        <v>12</v>
      </c>
      <c r="N134" s="3" t="str">
        <f>G5</f>
        <v>Chris O'Shea</v>
      </c>
      <c r="O134" s="8" t="s">
        <v>13</v>
      </c>
      <c r="P134" s="3" t="str">
        <f>G4</f>
        <v>Julia Pikus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</row>
    <row r="135" spans="12:38" ht="12.75">
      <c r="L135" s="6"/>
      <c r="M135" s="6"/>
      <c r="N135" s="6"/>
      <c r="O135" s="6"/>
      <c r="P135" s="6"/>
      <c r="Q135" s="6"/>
      <c r="R135" s="6"/>
      <c r="S135" s="6"/>
      <c r="T135" s="5" t="s">
        <v>14</v>
      </c>
      <c r="U135" s="6"/>
      <c r="V135" s="6"/>
      <c r="W135" s="6"/>
      <c r="X135" s="6"/>
      <c r="Y135" s="6"/>
      <c r="Z135" s="6"/>
      <c r="AA135" s="11" t="s">
        <v>15</v>
      </c>
      <c r="AB135" s="4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2"/>
    </row>
    <row r="136" spans="13:38" ht="12.75">
      <c r="M136" s="5"/>
      <c r="N136" s="5" t="s">
        <v>7</v>
      </c>
      <c r="O136" s="5"/>
      <c r="P136" s="5" t="s">
        <v>8</v>
      </c>
      <c r="Q136" s="11"/>
      <c r="R136" s="11"/>
      <c r="S136" s="5"/>
      <c r="T136" s="6"/>
      <c r="U136" s="5"/>
      <c r="V136" s="5"/>
      <c r="W136" s="6"/>
      <c r="X136" s="5"/>
      <c r="Y136" s="5"/>
      <c r="Z136" s="5"/>
      <c r="AA136" s="6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2"/>
    </row>
    <row r="137" spans="12:38" ht="18.75" customHeight="1">
      <c r="L137" s="6"/>
      <c r="M137" s="5"/>
      <c r="N137" s="5"/>
      <c r="O137" s="5"/>
      <c r="P137" s="5"/>
      <c r="Q137" s="20" t="s">
        <v>26</v>
      </c>
      <c r="R137" s="20"/>
      <c r="S137" s="20" t="s">
        <v>27</v>
      </c>
      <c r="T137" s="20"/>
      <c r="U137" s="20" t="s">
        <v>28</v>
      </c>
      <c r="V137" s="20"/>
      <c r="W137" s="20" t="s">
        <v>30</v>
      </c>
      <c r="X137" s="20"/>
      <c r="Y137" s="20" t="s">
        <v>29</v>
      </c>
      <c r="Z137" s="20"/>
      <c r="AA137" s="3" t="s">
        <v>25</v>
      </c>
      <c r="AB137" s="4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2"/>
    </row>
    <row r="138" spans="12:38" ht="18.75" customHeight="1">
      <c r="L138" s="6"/>
      <c r="M138" s="3" t="s">
        <v>3</v>
      </c>
      <c r="N138" s="3" t="str">
        <f>N132</f>
        <v>David McSweeney</v>
      </c>
      <c r="O138" s="3" t="s">
        <v>11</v>
      </c>
      <c r="P138" s="8" t="str">
        <f>P133</f>
        <v>Zofia</v>
      </c>
      <c r="Q138" s="32">
        <v>7</v>
      </c>
      <c r="R138" s="32">
        <v>11</v>
      </c>
      <c r="S138" s="33">
        <v>0</v>
      </c>
      <c r="T138" s="33">
        <v>11</v>
      </c>
      <c r="U138" s="34">
        <v>12</v>
      </c>
      <c r="V138" s="34">
        <v>11</v>
      </c>
      <c r="W138" s="35">
        <v>3</v>
      </c>
      <c r="X138" s="35">
        <v>11</v>
      </c>
      <c r="Y138" s="36"/>
      <c r="Z138" s="36"/>
      <c r="AA138" s="3" t="str">
        <f aca="true" t="shared" si="46" ref="AA138:AA146">IF(AB138+AC138&gt;0,IF(AB138&gt;AC138,"H","A")," ")</f>
        <v>A</v>
      </c>
      <c r="AB138" s="40">
        <f aca="true" t="shared" si="47" ref="AB138:AB146">COUNTIF($AD138:$AH138,"H")</f>
        <v>1</v>
      </c>
      <c r="AC138" s="40">
        <f aca="true" t="shared" si="48" ref="AC138:AC146">COUNTIF($AD138:$AH138,"A")</f>
        <v>3</v>
      </c>
      <c r="AD138" s="41" t="str">
        <f aca="true" t="shared" si="49" ref="AD138:AD146">IF(Q138+R138&gt;0,IF(Q138&gt;R138,"H","A")," ")</f>
        <v>A</v>
      </c>
      <c r="AE138" s="41" t="str">
        <f aca="true" t="shared" si="50" ref="AE138:AE146">IF(S138+T138&gt;0,IF(S138&gt;T138,"H","A")," ")</f>
        <v>A</v>
      </c>
      <c r="AF138" s="41" t="str">
        <f aca="true" t="shared" si="51" ref="AF138:AF146">IF(U138+V138&gt;0,IF(U138&gt;V138,"H","A")," ")</f>
        <v>H</v>
      </c>
      <c r="AG138" s="41" t="str">
        <f aca="true" t="shared" si="52" ref="AG138:AG146">IF(W138+X138&gt;0,IF(W138&gt;X138,"H","A")," ")</f>
        <v>A</v>
      </c>
      <c r="AH138" s="41" t="str">
        <f aca="true" t="shared" si="53" ref="AH138:AH146">IF(Y138+Z138&gt;0,IF(Y138&gt;Z138,"H","A")," ")</f>
        <v> </v>
      </c>
      <c r="AI138" s="41">
        <f aca="true" t="shared" si="54" ref="AI138:AI146">+Q138+S138+U138+W138+Y138</f>
        <v>22</v>
      </c>
      <c r="AJ138" s="41">
        <f aca="true" t="shared" si="55" ref="AJ138:AJ146">+R138+T138+V138+X138+Z138</f>
        <v>44</v>
      </c>
      <c r="AK138" s="42"/>
      <c r="AL138" s="42"/>
    </row>
    <row r="139" spans="12:38" ht="18.75" customHeight="1">
      <c r="L139" s="6"/>
      <c r="M139" s="3" t="s">
        <v>10</v>
      </c>
      <c r="N139" s="3" t="str">
        <f>N133</f>
        <v>Alan Murphy</v>
      </c>
      <c r="O139" s="3" t="s">
        <v>9</v>
      </c>
      <c r="P139" s="8" t="str">
        <f>P132</f>
        <v>James Barry</v>
      </c>
      <c r="Q139" s="32">
        <v>6</v>
      </c>
      <c r="R139" s="32">
        <v>11</v>
      </c>
      <c r="S139" s="33">
        <v>5</v>
      </c>
      <c r="T139" s="33">
        <v>11</v>
      </c>
      <c r="U139" s="34">
        <v>12</v>
      </c>
      <c r="V139" s="34">
        <v>10</v>
      </c>
      <c r="W139" s="35">
        <v>11</v>
      </c>
      <c r="X139" s="35">
        <v>8</v>
      </c>
      <c r="Y139" s="36">
        <v>5</v>
      </c>
      <c r="Z139" s="36">
        <v>11</v>
      </c>
      <c r="AA139" s="3" t="str">
        <f t="shared" si="46"/>
        <v>A</v>
      </c>
      <c r="AB139" s="40">
        <f t="shared" si="47"/>
        <v>2</v>
      </c>
      <c r="AC139" s="40">
        <f t="shared" si="48"/>
        <v>3</v>
      </c>
      <c r="AD139" s="41" t="str">
        <f t="shared" si="49"/>
        <v>A</v>
      </c>
      <c r="AE139" s="41" t="str">
        <f t="shared" si="50"/>
        <v>A</v>
      </c>
      <c r="AF139" s="41" t="str">
        <f t="shared" si="51"/>
        <v>H</v>
      </c>
      <c r="AG139" s="41" t="str">
        <f t="shared" si="52"/>
        <v>H</v>
      </c>
      <c r="AH139" s="41" t="str">
        <f t="shared" si="53"/>
        <v>A</v>
      </c>
      <c r="AI139" s="41">
        <f t="shared" si="54"/>
        <v>39</v>
      </c>
      <c r="AJ139" s="41">
        <f t="shared" si="55"/>
        <v>51</v>
      </c>
      <c r="AK139" s="42"/>
      <c r="AL139" s="42"/>
    </row>
    <row r="140" spans="12:38" ht="18.75" customHeight="1">
      <c r="L140" s="16"/>
      <c r="M140" s="3" t="s">
        <v>12</v>
      </c>
      <c r="N140" s="3" t="str">
        <f>N134</f>
        <v>Chris O'Shea</v>
      </c>
      <c r="O140" s="3" t="s">
        <v>13</v>
      </c>
      <c r="P140" s="8" t="str">
        <f>P134</f>
        <v>Julia Pikus</v>
      </c>
      <c r="Q140" s="32">
        <v>5</v>
      </c>
      <c r="R140" s="32">
        <v>11</v>
      </c>
      <c r="S140" s="33">
        <v>8</v>
      </c>
      <c r="T140" s="33">
        <v>11</v>
      </c>
      <c r="U140" s="34">
        <v>7</v>
      </c>
      <c r="V140" s="34">
        <v>11</v>
      </c>
      <c r="W140" s="35"/>
      <c r="X140" s="35"/>
      <c r="Y140" s="36"/>
      <c r="Z140" s="36"/>
      <c r="AA140" s="3" t="str">
        <f t="shared" si="46"/>
        <v>A</v>
      </c>
      <c r="AB140" s="40">
        <f t="shared" si="47"/>
        <v>0</v>
      </c>
      <c r="AC140" s="40">
        <f t="shared" si="48"/>
        <v>3</v>
      </c>
      <c r="AD140" s="41" t="str">
        <f t="shared" si="49"/>
        <v>A</v>
      </c>
      <c r="AE140" s="41" t="str">
        <f t="shared" si="50"/>
        <v>A</v>
      </c>
      <c r="AF140" s="41" t="str">
        <f t="shared" si="51"/>
        <v>A</v>
      </c>
      <c r="AG140" s="41" t="str">
        <f t="shared" si="52"/>
        <v> </v>
      </c>
      <c r="AH140" s="41" t="str">
        <f t="shared" si="53"/>
        <v> </v>
      </c>
      <c r="AI140" s="41">
        <f t="shared" si="54"/>
        <v>20</v>
      </c>
      <c r="AJ140" s="41">
        <f t="shared" si="55"/>
        <v>33</v>
      </c>
      <c r="AK140" s="42"/>
      <c r="AL140" s="42"/>
    </row>
    <row r="141" spans="12:38" ht="18.75" customHeight="1">
      <c r="L141" s="16"/>
      <c r="M141" s="3" t="s">
        <v>3</v>
      </c>
      <c r="N141" s="3" t="str">
        <f>N132</f>
        <v>David McSweeney</v>
      </c>
      <c r="O141" s="3" t="s">
        <v>9</v>
      </c>
      <c r="P141" s="8" t="str">
        <f>P132</f>
        <v>James Barry</v>
      </c>
      <c r="Q141" s="32">
        <v>3</v>
      </c>
      <c r="R141" s="32">
        <v>11</v>
      </c>
      <c r="S141" s="33">
        <v>3</v>
      </c>
      <c r="T141" s="33">
        <v>11</v>
      </c>
      <c r="U141" s="34">
        <v>5</v>
      </c>
      <c r="V141" s="34">
        <v>11</v>
      </c>
      <c r="W141" s="35"/>
      <c r="X141" s="35"/>
      <c r="Y141" s="36"/>
      <c r="Z141" s="36"/>
      <c r="AA141" s="3" t="str">
        <f t="shared" si="46"/>
        <v>A</v>
      </c>
      <c r="AB141" s="40">
        <f t="shared" si="47"/>
        <v>0</v>
      </c>
      <c r="AC141" s="40">
        <f t="shared" si="48"/>
        <v>3</v>
      </c>
      <c r="AD141" s="41" t="str">
        <f t="shared" si="49"/>
        <v>A</v>
      </c>
      <c r="AE141" s="41" t="str">
        <f t="shared" si="50"/>
        <v>A</v>
      </c>
      <c r="AF141" s="41" t="str">
        <f t="shared" si="51"/>
        <v>A</v>
      </c>
      <c r="AG141" s="41" t="str">
        <f t="shared" si="52"/>
        <v> </v>
      </c>
      <c r="AH141" s="41" t="str">
        <f t="shared" si="53"/>
        <v> </v>
      </c>
      <c r="AI141" s="41">
        <f t="shared" si="54"/>
        <v>11</v>
      </c>
      <c r="AJ141" s="41">
        <f t="shared" si="55"/>
        <v>33</v>
      </c>
      <c r="AK141" s="42"/>
      <c r="AL141" s="42"/>
    </row>
    <row r="142" spans="13:38" ht="18.75" customHeight="1">
      <c r="M142" s="3" t="s">
        <v>10</v>
      </c>
      <c r="N142" s="3" t="str">
        <f>N133</f>
        <v>Alan Murphy</v>
      </c>
      <c r="O142" s="3" t="s">
        <v>13</v>
      </c>
      <c r="P142" s="8" t="str">
        <f>P134</f>
        <v>Julia Pikus</v>
      </c>
      <c r="Q142" s="32">
        <v>11</v>
      </c>
      <c r="R142" s="32">
        <v>4</v>
      </c>
      <c r="S142" s="33">
        <v>11</v>
      </c>
      <c r="T142" s="33">
        <v>5</v>
      </c>
      <c r="U142" s="34">
        <v>6</v>
      </c>
      <c r="V142" s="34">
        <v>11</v>
      </c>
      <c r="W142" s="35">
        <v>9</v>
      </c>
      <c r="X142" s="35">
        <v>11</v>
      </c>
      <c r="Y142" s="36">
        <v>10</v>
      </c>
      <c r="Z142" s="36">
        <v>12</v>
      </c>
      <c r="AA142" s="3" t="str">
        <f t="shared" si="46"/>
        <v>A</v>
      </c>
      <c r="AB142" s="40">
        <f t="shared" si="47"/>
        <v>2</v>
      </c>
      <c r="AC142" s="40">
        <f t="shared" si="48"/>
        <v>3</v>
      </c>
      <c r="AD142" s="41" t="str">
        <f t="shared" si="49"/>
        <v>H</v>
      </c>
      <c r="AE142" s="41" t="str">
        <f t="shared" si="50"/>
        <v>H</v>
      </c>
      <c r="AF142" s="41" t="str">
        <f t="shared" si="51"/>
        <v>A</v>
      </c>
      <c r="AG142" s="41" t="str">
        <f t="shared" si="52"/>
        <v>A</v>
      </c>
      <c r="AH142" s="41" t="str">
        <f t="shared" si="53"/>
        <v>A</v>
      </c>
      <c r="AI142" s="41">
        <f t="shared" si="54"/>
        <v>47</v>
      </c>
      <c r="AJ142" s="41">
        <f t="shared" si="55"/>
        <v>43</v>
      </c>
      <c r="AK142" s="42"/>
      <c r="AL142" s="42"/>
    </row>
    <row r="143" spans="13:38" ht="18.75" customHeight="1">
      <c r="M143" s="3" t="s">
        <v>12</v>
      </c>
      <c r="N143" s="3" t="str">
        <f>N134</f>
        <v>Chris O'Shea</v>
      </c>
      <c r="O143" s="3" t="s">
        <v>11</v>
      </c>
      <c r="P143" s="8" t="str">
        <f>P133</f>
        <v>Zofia</v>
      </c>
      <c r="Q143" s="32">
        <v>3</v>
      </c>
      <c r="R143" s="32">
        <v>11</v>
      </c>
      <c r="S143" s="33">
        <v>9</v>
      </c>
      <c r="T143" s="33">
        <v>11</v>
      </c>
      <c r="U143" s="34">
        <v>8</v>
      </c>
      <c r="V143" s="34">
        <v>11</v>
      </c>
      <c r="W143" s="35"/>
      <c r="X143" s="35"/>
      <c r="Y143" s="36"/>
      <c r="Z143" s="36"/>
      <c r="AA143" s="3" t="str">
        <f t="shared" si="46"/>
        <v>A</v>
      </c>
      <c r="AB143" s="40">
        <f t="shared" si="47"/>
        <v>0</v>
      </c>
      <c r="AC143" s="40">
        <f t="shared" si="48"/>
        <v>3</v>
      </c>
      <c r="AD143" s="41" t="str">
        <f t="shared" si="49"/>
        <v>A</v>
      </c>
      <c r="AE143" s="41" t="str">
        <f t="shared" si="50"/>
        <v>A</v>
      </c>
      <c r="AF143" s="41" t="str">
        <f t="shared" si="51"/>
        <v>A</v>
      </c>
      <c r="AG143" s="41" t="str">
        <f t="shared" si="52"/>
        <v> </v>
      </c>
      <c r="AH143" s="41" t="str">
        <f t="shared" si="53"/>
        <v> </v>
      </c>
      <c r="AI143" s="41">
        <f t="shared" si="54"/>
        <v>20</v>
      </c>
      <c r="AJ143" s="41">
        <f t="shared" si="55"/>
        <v>33</v>
      </c>
      <c r="AK143" s="42"/>
      <c r="AL143" s="42"/>
    </row>
    <row r="144" spans="13:40" ht="18.75" customHeight="1">
      <c r="M144" s="59" t="s">
        <v>3</v>
      </c>
      <c r="N144" s="59" t="str">
        <f>N132</f>
        <v>David McSweeney</v>
      </c>
      <c r="O144" s="59" t="s">
        <v>13</v>
      </c>
      <c r="P144" s="59" t="str">
        <f>P134</f>
        <v>Julia Pikus</v>
      </c>
      <c r="Q144" s="60"/>
      <c r="R144" s="60"/>
      <c r="S144" s="61"/>
      <c r="T144" s="61"/>
      <c r="U144" s="62"/>
      <c r="V144" s="62"/>
      <c r="W144" s="63"/>
      <c r="X144" s="63"/>
      <c r="Y144" s="64"/>
      <c r="Z144" s="64"/>
      <c r="AA144" s="59" t="str">
        <f t="shared" si="46"/>
        <v> </v>
      </c>
      <c r="AB144" s="40">
        <f t="shared" si="47"/>
        <v>0</v>
      </c>
      <c r="AC144" s="40">
        <f t="shared" si="48"/>
        <v>0</v>
      </c>
      <c r="AD144" s="41" t="str">
        <f t="shared" si="49"/>
        <v> </v>
      </c>
      <c r="AE144" s="41" t="str">
        <f t="shared" si="50"/>
        <v> </v>
      </c>
      <c r="AF144" s="41" t="str">
        <f t="shared" si="51"/>
        <v> </v>
      </c>
      <c r="AG144" s="41" t="str">
        <f t="shared" si="52"/>
        <v> </v>
      </c>
      <c r="AH144" s="41" t="str">
        <f t="shared" si="53"/>
        <v> </v>
      </c>
      <c r="AI144" s="41">
        <f t="shared" si="54"/>
        <v>0</v>
      </c>
      <c r="AJ144" s="41">
        <f t="shared" si="55"/>
        <v>0</v>
      </c>
      <c r="AK144" s="42"/>
      <c r="AL144" s="41"/>
      <c r="AM144" s="38"/>
      <c r="AN144" s="38"/>
    </row>
    <row r="145" spans="12:40" ht="18.75" customHeight="1">
      <c r="L145" s="16"/>
      <c r="M145" s="59" t="s">
        <v>10</v>
      </c>
      <c r="N145" s="59" t="str">
        <f>N133</f>
        <v>Alan Murphy</v>
      </c>
      <c r="O145" s="59" t="s">
        <v>11</v>
      </c>
      <c r="P145" s="59" t="str">
        <f>P133</f>
        <v>Zofia</v>
      </c>
      <c r="Q145" s="60"/>
      <c r="R145" s="60"/>
      <c r="S145" s="61"/>
      <c r="T145" s="61"/>
      <c r="U145" s="62"/>
      <c r="V145" s="62"/>
      <c r="W145" s="63"/>
      <c r="X145" s="63"/>
      <c r="Y145" s="64"/>
      <c r="Z145" s="64"/>
      <c r="AA145" s="59" t="str">
        <f t="shared" si="46"/>
        <v> </v>
      </c>
      <c r="AB145" s="40">
        <f t="shared" si="47"/>
        <v>0</v>
      </c>
      <c r="AC145" s="40">
        <f t="shared" si="48"/>
        <v>0</v>
      </c>
      <c r="AD145" s="41" t="str">
        <f t="shared" si="49"/>
        <v> </v>
      </c>
      <c r="AE145" s="41" t="str">
        <f t="shared" si="50"/>
        <v> </v>
      </c>
      <c r="AF145" s="41" t="str">
        <f t="shared" si="51"/>
        <v> </v>
      </c>
      <c r="AG145" s="41" t="str">
        <f t="shared" si="52"/>
        <v> </v>
      </c>
      <c r="AH145" s="41" t="str">
        <f t="shared" si="53"/>
        <v> </v>
      </c>
      <c r="AI145" s="41">
        <f t="shared" si="54"/>
        <v>0</v>
      </c>
      <c r="AJ145" s="41">
        <f t="shared" si="55"/>
        <v>0</v>
      </c>
      <c r="AK145" s="42"/>
      <c r="AL145" s="41"/>
      <c r="AM145" s="38"/>
      <c r="AN145" s="38"/>
    </row>
    <row r="146" spans="12:40" ht="18.75" customHeight="1">
      <c r="L146" s="6"/>
      <c r="M146" s="59" t="s">
        <v>12</v>
      </c>
      <c r="N146" s="59" t="str">
        <f>N134</f>
        <v>Chris O'Shea</v>
      </c>
      <c r="O146" s="59" t="s">
        <v>9</v>
      </c>
      <c r="P146" s="59" t="str">
        <f>P132</f>
        <v>James Barry</v>
      </c>
      <c r="Q146" s="60"/>
      <c r="R146" s="60"/>
      <c r="S146" s="61"/>
      <c r="T146" s="61"/>
      <c r="U146" s="62"/>
      <c r="V146" s="62"/>
      <c r="W146" s="63"/>
      <c r="X146" s="63"/>
      <c r="Y146" s="64"/>
      <c r="Z146" s="64"/>
      <c r="AA146" s="59" t="str">
        <f t="shared" si="46"/>
        <v> </v>
      </c>
      <c r="AB146" s="40">
        <f t="shared" si="47"/>
        <v>0</v>
      </c>
      <c r="AC146" s="40">
        <f t="shared" si="48"/>
        <v>0</v>
      </c>
      <c r="AD146" s="41" t="str">
        <f t="shared" si="49"/>
        <v> </v>
      </c>
      <c r="AE146" s="41" t="str">
        <f t="shared" si="50"/>
        <v> </v>
      </c>
      <c r="AF146" s="41" t="str">
        <f t="shared" si="51"/>
        <v> </v>
      </c>
      <c r="AG146" s="41" t="str">
        <f t="shared" si="52"/>
        <v> </v>
      </c>
      <c r="AH146" s="41" t="str">
        <f t="shared" si="53"/>
        <v> </v>
      </c>
      <c r="AI146" s="41">
        <f t="shared" si="54"/>
        <v>0</v>
      </c>
      <c r="AJ146" s="41">
        <f t="shared" si="55"/>
        <v>0</v>
      </c>
      <c r="AK146" s="42"/>
      <c r="AL146" s="41"/>
      <c r="AM146" s="38"/>
      <c r="AN146" s="38"/>
    </row>
    <row r="147" spans="12:38" ht="18.75" customHeight="1">
      <c r="L147" s="6"/>
      <c r="M147" s="6"/>
      <c r="N147" s="6"/>
      <c r="O147" s="6"/>
      <c r="P147" s="6"/>
      <c r="Q147" s="17">
        <f aca="true" t="shared" si="56" ref="Q147:Z147">SUM(Q138:Q146)</f>
        <v>35</v>
      </c>
      <c r="R147" s="17">
        <f t="shared" si="56"/>
        <v>59</v>
      </c>
      <c r="S147" s="17">
        <f t="shared" si="56"/>
        <v>36</v>
      </c>
      <c r="T147" s="17">
        <f t="shared" si="56"/>
        <v>60</v>
      </c>
      <c r="U147" s="17">
        <f t="shared" si="56"/>
        <v>50</v>
      </c>
      <c r="V147" s="17">
        <f t="shared" si="56"/>
        <v>65</v>
      </c>
      <c r="W147" s="17">
        <f t="shared" si="56"/>
        <v>23</v>
      </c>
      <c r="X147" s="17">
        <f t="shared" si="56"/>
        <v>30</v>
      </c>
      <c r="Y147" s="17">
        <f t="shared" si="56"/>
        <v>15</v>
      </c>
      <c r="Z147" s="17">
        <f t="shared" si="56"/>
        <v>23</v>
      </c>
      <c r="AA147" s="6"/>
      <c r="AB147" s="43">
        <f>SUM(AB138:AB146)</f>
        <v>5</v>
      </c>
      <c r="AC147" s="43">
        <f>SUM(AC138:AC146)</f>
        <v>18</v>
      </c>
      <c r="AD147" s="41"/>
      <c r="AE147" s="41"/>
      <c r="AF147" s="41"/>
      <c r="AG147" s="41"/>
      <c r="AH147" s="41"/>
      <c r="AI147" s="43">
        <f>SUM(AI138:AI146)</f>
        <v>159</v>
      </c>
      <c r="AJ147" s="43">
        <f>SUM(AJ138:AJ146)</f>
        <v>237</v>
      </c>
      <c r="AK147" s="42"/>
      <c r="AL147" s="42"/>
    </row>
    <row r="148" spans="12:38" ht="18.75" customHeight="1">
      <c r="L148" s="6"/>
      <c r="M148" s="6"/>
      <c r="N148" s="5" t="s">
        <v>16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1"/>
      <c r="AC148" s="41"/>
      <c r="AD148" s="41"/>
      <c r="AE148" s="41"/>
      <c r="AF148" s="41"/>
      <c r="AG148" s="41"/>
      <c r="AH148" s="41"/>
      <c r="AI148" s="41"/>
      <c r="AJ148" s="41"/>
      <c r="AK148" s="42"/>
      <c r="AL148" s="42"/>
    </row>
    <row r="149" spans="12:38" ht="18.75" customHeight="1">
      <c r="L149" s="6"/>
      <c r="M149" s="6"/>
      <c r="N149" s="6"/>
      <c r="O149" s="14" t="s">
        <v>17</v>
      </c>
      <c r="P149" s="19">
        <f>COUNTIF(AA138:AA146,"h")</f>
        <v>0</v>
      </c>
      <c r="Q149" s="6"/>
      <c r="R149" s="18" t="s">
        <v>18</v>
      </c>
      <c r="S149" s="6"/>
      <c r="T149" s="11">
        <f>COUNTIF(AA138:AA146,"A")</f>
        <v>6</v>
      </c>
      <c r="U149" s="6"/>
      <c r="V149" s="6"/>
      <c r="W149" s="12"/>
      <c r="X149" s="6"/>
      <c r="Y149" s="6"/>
      <c r="Z149" s="6"/>
      <c r="AA149" s="6"/>
      <c r="AB149" s="41"/>
      <c r="AC149" s="41"/>
      <c r="AD149" s="41"/>
      <c r="AE149" s="41"/>
      <c r="AF149" s="41"/>
      <c r="AG149" s="41"/>
      <c r="AH149" s="41"/>
      <c r="AI149" s="41"/>
      <c r="AJ149" s="41"/>
      <c r="AK149" s="42"/>
      <c r="AL149" s="42"/>
    </row>
    <row r="150" spans="12:38" ht="12.75">
      <c r="L150" s="6"/>
      <c r="M150" s="6"/>
      <c r="N150" s="12" t="s">
        <v>19</v>
      </c>
      <c r="W150" s="6"/>
      <c r="X150" s="6"/>
      <c r="Y150" s="6"/>
      <c r="Z150" s="6"/>
      <c r="AA150" s="6"/>
      <c r="AB150" s="41"/>
      <c r="AC150" s="41"/>
      <c r="AD150" s="41"/>
      <c r="AE150" s="41"/>
      <c r="AF150" s="41"/>
      <c r="AG150" s="41"/>
      <c r="AH150" s="41"/>
      <c r="AI150" s="41"/>
      <c r="AJ150" s="41"/>
      <c r="AK150" s="42"/>
      <c r="AL150" s="42"/>
    </row>
    <row r="151" spans="12:38" ht="12.75">
      <c r="L151" s="6"/>
      <c r="M151" s="6"/>
      <c r="O151" s="6"/>
      <c r="P151" s="6"/>
      <c r="Q151" s="15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1"/>
      <c r="AC151" s="41"/>
      <c r="AD151" s="41"/>
      <c r="AE151" s="41"/>
      <c r="AF151" s="41"/>
      <c r="AG151" s="41"/>
      <c r="AH151" s="41"/>
      <c r="AI151" s="41"/>
      <c r="AJ151" s="41"/>
      <c r="AK151" s="42"/>
      <c r="AL151" s="42"/>
    </row>
    <row r="152" spans="12:38" ht="12.75">
      <c r="L152" s="6"/>
      <c r="N152" s="12" t="s">
        <v>20</v>
      </c>
      <c r="O152" s="6"/>
      <c r="P152" s="6"/>
      <c r="Q152" s="6"/>
      <c r="R152" s="12" t="s">
        <v>21</v>
      </c>
      <c r="S152" s="12"/>
      <c r="T152" s="12"/>
      <c r="U152" s="12"/>
      <c r="V152" s="12"/>
      <c r="W152" s="12"/>
      <c r="X152" s="6"/>
      <c r="AL152" s="42"/>
    </row>
    <row r="153" spans="12:38" ht="12.75">
      <c r="L153" s="6"/>
      <c r="AL153" s="42"/>
    </row>
    <row r="154" spans="12:38" ht="12.75">
      <c r="L154" s="6"/>
      <c r="AL154" s="42"/>
    </row>
    <row r="155" spans="12:38" ht="12.75">
      <c r="L155" s="6"/>
      <c r="M155" s="6"/>
      <c r="N155" s="12" t="str">
        <f>+N1</f>
        <v>Munster Table Tennis Association School's League 2012/13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1"/>
      <c r="AC155" s="41"/>
      <c r="AD155" s="41"/>
      <c r="AE155" s="41"/>
      <c r="AF155" s="41"/>
      <c r="AG155" s="41"/>
      <c r="AH155" s="41"/>
      <c r="AI155" s="42"/>
      <c r="AJ155" s="42"/>
      <c r="AK155" s="42"/>
      <c r="AL155" s="42"/>
    </row>
    <row r="156" spans="12:38" ht="12.75">
      <c r="L156" s="6"/>
      <c r="M156" s="6"/>
      <c r="N156" s="6"/>
      <c r="O156" s="6"/>
      <c r="P156" s="12"/>
      <c r="Q156" s="12"/>
      <c r="R156" s="12"/>
      <c r="S156" s="12"/>
      <c r="T156" s="12"/>
      <c r="U156" s="12"/>
      <c r="V156" s="12"/>
      <c r="W156" s="12"/>
      <c r="X156" s="6"/>
      <c r="Y156" s="6"/>
      <c r="Z156" s="6"/>
      <c r="AA156" s="6"/>
      <c r="AB156" s="41"/>
      <c r="AC156" s="41"/>
      <c r="AD156" s="41"/>
      <c r="AE156" s="41"/>
      <c r="AF156" s="41"/>
      <c r="AG156" s="41"/>
      <c r="AH156" s="41"/>
      <c r="AI156" s="42"/>
      <c r="AJ156" s="42"/>
      <c r="AK156" s="42"/>
      <c r="AL156" s="42"/>
    </row>
    <row r="157" spans="12:38" ht="12.75">
      <c r="L157" s="6"/>
      <c r="M157" s="6"/>
      <c r="N157" s="12"/>
      <c r="O157" s="12" t="s">
        <v>6</v>
      </c>
      <c r="P157" s="12"/>
      <c r="Q157" s="12"/>
      <c r="R157" s="12"/>
      <c r="S157" s="12"/>
      <c r="T157" s="12"/>
      <c r="U157" s="12"/>
      <c r="V157" s="12"/>
      <c r="W157" s="12"/>
      <c r="X157" s="6"/>
      <c r="Y157" s="6"/>
      <c r="Z157" s="6"/>
      <c r="AA157" s="6"/>
      <c r="AB157" s="41"/>
      <c r="AC157" s="41"/>
      <c r="AD157" s="41"/>
      <c r="AE157" s="41"/>
      <c r="AF157" s="41"/>
      <c r="AG157" s="41"/>
      <c r="AH157" s="41"/>
      <c r="AI157" s="44"/>
      <c r="AJ157" s="44"/>
      <c r="AK157" s="42"/>
      <c r="AL157" s="42"/>
    </row>
    <row r="158" spans="12:38" ht="12.75">
      <c r="L158" s="6"/>
      <c r="M158" s="6"/>
      <c r="N158" s="12" t="str">
        <f>+B1</f>
        <v>DIVISION 3</v>
      </c>
      <c r="O158" s="12"/>
      <c r="P158" s="12"/>
      <c r="Q158" s="12" t="str">
        <f>+B47</f>
        <v>Round 3</v>
      </c>
      <c r="R158" s="12"/>
      <c r="S158" s="12"/>
      <c r="T158" s="12"/>
      <c r="U158" s="12"/>
      <c r="V158" s="12"/>
      <c r="W158" s="12"/>
      <c r="X158" s="6"/>
      <c r="Y158" s="6"/>
      <c r="Z158" s="6"/>
      <c r="AA158" s="6"/>
      <c r="AB158" s="41"/>
      <c r="AC158" s="41"/>
      <c r="AD158" s="41"/>
      <c r="AE158" s="41"/>
      <c r="AF158" s="41"/>
      <c r="AG158" s="41"/>
      <c r="AH158" s="41"/>
      <c r="AI158" s="44"/>
      <c r="AJ158" s="44"/>
      <c r="AK158" s="42"/>
      <c r="AL158" s="42"/>
    </row>
    <row r="159" spans="12:38" ht="12.75">
      <c r="L159" s="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5"/>
      <c r="AC159" s="41"/>
      <c r="AD159" s="41"/>
      <c r="AE159" s="41"/>
      <c r="AF159" s="41"/>
      <c r="AG159" s="41"/>
      <c r="AH159" s="41"/>
      <c r="AI159" s="44"/>
      <c r="AJ159" s="44"/>
      <c r="AK159" s="42"/>
      <c r="AL159" s="42"/>
    </row>
    <row r="160" spans="12:38" ht="12.75">
      <c r="L160" s="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5"/>
      <c r="AC160" s="41"/>
      <c r="AD160" s="41"/>
      <c r="AE160" s="41"/>
      <c r="AF160" s="41"/>
      <c r="AG160" s="41"/>
      <c r="AH160" s="41"/>
      <c r="AI160" s="44"/>
      <c r="AJ160" s="44"/>
      <c r="AK160" s="42"/>
      <c r="AL160" s="42"/>
    </row>
    <row r="161" spans="12:38" ht="12.75">
      <c r="L161" s="6"/>
      <c r="M161" s="5"/>
      <c r="N161" s="5" t="s">
        <v>7</v>
      </c>
      <c r="O161" s="5"/>
      <c r="P161" s="5" t="s">
        <v>8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5"/>
      <c r="AC161" s="41"/>
      <c r="AD161" s="41"/>
      <c r="AE161" s="41"/>
      <c r="AF161" s="41"/>
      <c r="AG161" s="41"/>
      <c r="AH161" s="41"/>
      <c r="AI161" s="44"/>
      <c r="AJ161" s="44"/>
      <c r="AK161" s="42"/>
      <c r="AL161" s="42"/>
    </row>
    <row r="162" spans="12:38" ht="12.75">
      <c r="L162" s="6"/>
      <c r="M162" s="5"/>
      <c r="N162" s="13" t="str">
        <f>+A6</f>
        <v>Bandon Grammar School  C</v>
      </c>
      <c r="O162" s="5"/>
      <c r="P162" s="13" t="str">
        <f>+A7</f>
        <v>Rushbrooke National school A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5"/>
      <c r="AC162" s="41"/>
      <c r="AD162" s="41"/>
      <c r="AE162" s="41"/>
      <c r="AF162" s="41"/>
      <c r="AG162" s="41"/>
      <c r="AH162" s="41"/>
      <c r="AI162" s="44"/>
      <c r="AJ162" s="44"/>
      <c r="AK162" s="42"/>
      <c r="AL162" s="42"/>
    </row>
    <row r="163" spans="12:38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1"/>
      <c r="AC163" s="41"/>
      <c r="AD163" s="41"/>
      <c r="AE163" s="41"/>
      <c r="AF163" s="41"/>
      <c r="AG163" s="41"/>
      <c r="AH163" s="41"/>
      <c r="AI163" s="44"/>
      <c r="AJ163" s="44"/>
      <c r="AK163" s="42"/>
      <c r="AL163" s="42"/>
    </row>
    <row r="164" spans="12:38" ht="12.75">
      <c r="L164" s="6"/>
      <c r="M164" s="3" t="s">
        <v>3</v>
      </c>
      <c r="N164" s="3" t="str">
        <f>+C6</f>
        <v>Michelle Shorten </v>
      </c>
      <c r="O164" s="8" t="s">
        <v>9</v>
      </c>
      <c r="P164" s="3" t="str">
        <f>C7</f>
        <v>Adam Lazaryev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1"/>
      <c r="AC164" s="41"/>
      <c r="AD164" s="41"/>
      <c r="AE164" s="41"/>
      <c r="AF164" s="41"/>
      <c r="AG164" s="41"/>
      <c r="AH164" s="41"/>
      <c r="AI164" s="44"/>
      <c r="AJ164" s="44"/>
      <c r="AK164" s="42"/>
      <c r="AL164" s="42"/>
    </row>
    <row r="165" spans="12:38" ht="12.75">
      <c r="L165" s="6"/>
      <c r="M165" s="3" t="s">
        <v>10</v>
      </c>
      <c r="N165" s="3" t="str">
        <f>E6</f>
        <v>Phylip Walters</v>
      </c>
      <c r="O165" s="8" t="s">
        <v>11</v>
      </c>
      <c r="P165" s="3" t="str">
        <f>E7</f>
        <v>Olwyn Ryan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1"/>
      <c r="AC165" s="41"/>
      <c r="AD165" s="41"/>
      <c r="AE165" s="41"/>
      <c r="AF165" s="41"/>
      <c r="AG165" s="41"/>
      <c r="AH165" s="41"/>
      <c r="AI165" s="44"/>
      <c r="AJ165" s="44"/>
      <c r="AK165" s="42"/>
      <c r="AL165" s="42"/>
    </row>
    <row r="166" spans="12:38" ht="12.75">
      <c r="L166" s="6"/>
      <c r="M166" s="3" t="s">
        <v>12</v>
      </c>
      <c r="N166" s="3" t="str">
        <f>G6</f>
        <v>Mark Shorten</v>
      </c>
      <c r="O166" s="8" t="s">
        <v>13</v>
      </c>
      <c r="P166" s="3" t="str">
        <f>G7</f>
        <v>Adam Buckley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1"/>
      <c r="AC166" s="41"/>
      <c r="AD166" s="41"/>
      <c r="AE166" s="41"/>
      <c r="AF166" s="41"/>
      <c r="AG166" s="41"/>
      <c r="AH166" s="41"/>
      <c r="AI166" s="41"/>
      <c r="AJ166" s="41"/>
      <c r="AK166" s="42"/>
      <c r="AL166" s="42"/>
    </row>
    <row r="167" spans="12:38" ht="12.75">
      <c r="L167" s="6"/>
      <c r="M167" s="6"/>
      <c r="N167" s="6"/>
      <c r="O167" s="6"/>
      <c r="P167" s="6"/>
      <c r="Q167" s="6"/>
      <c r="R167" s="6"/>
      <c r="S167" s="6"/>
      <c r="T167" s="5" t="s">
        <v>14</v>
      </c>
      <c r="U167" s="6"/>
      <c r="V167" s="6"/>
      <c r="W167" s="6"/>
      <c r="X167" s="6"/>
      <c r="Y167" s="6"/>
      <c r="Z167" s="6"/>
      <c r="AA167" s="11" t="s">
        <v>15</v>
      </c>
      <c r="AB167" s="40"/>
      <c r="AC167" s="41"/>
      <c r="AD167" s="41"/>
      <c r="AE167" s="41"/>
      <c r="AF167" s="41"/>
      <c r="AG167" s="41"/>
      <c r="AH167" s="41"/>
      <c r="AI167" s="41"/>
      <c r="AJ167" s="41"/>
      <c r="AK167" s="41"/>
      <c r="AL167" s="42"/>
    </row>
    <row r="168" spans="12:38" ht="12.75">
      <c r="L168" s="6"/>
      <c r="M168" s="5"/>
      <c r="N168" s="5" t="s">
        <v>7</v>
      </c>
      <c r="O168" s="5"/>
      <c r="P168" s="5" t="s">
        <v>8</v>
      </c>
      <c r="Q168" s="11"/>
      <c r="R168" s="11"/>
      <c r="S168" s="5"/>
      <c r="T168" s="6"/>
      <c r="U168" s="5"/>
      <c r="V168" s="5"/>
      <c r="W168" s="6"/>
      <c r="X168" s="5"/>
      <c r="Y168" s="5"/>
      <c r="Z168" s="5"/>
      <c r="AA168" s="6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2"/>
    </row>
    <row r="169" spans="13:38" ht="18.75" customHeight="1">
      <c r="M169" s="5"/>
      <c r="N169" s="5"/>
      <c r="O169" s="5"/>
      <c r="P169" s="5"/>
      <c r="Q169" s="20" t="s">
        <v>26</v>
      </c>
      <c r="R169" s="20"/>
      <c r="S169" s="20" t="s">
        <v>27</v>
      </c>
      <c r="T169" s="20"/>
      <c r="U169" s="20" t="s">
        <v>28</v>
      </c>
      <c r="V169" s="20"/>
      <c r="W169" s="20" t="s">
        <v>30</v>
      </c>
      <c r="X169" s="20"/>
      <c r="Y169" s="20" t="s">
        <v>29</v>
      </c>
      <c r="Z169" s="20"/>
      <c r="AA169" s="3" t="s">
        <v>25</v>
      </c>
      <c r="AB169" s="40"/>
      <c r="AC169" s="41"/>
      <c r="AD169" s="41"/>
      <c r="AE169" s="41"/>
      <c r="AF169" s="41"/>
      <c r="AG169" s="41"/>
      <c r="AH169" s="41"/>
      <c r="AI169" s="41"/>
      <c r="AJ169" s="41"/>
      <c r="AK169" s="41"/>
      <c r="AL169" s="42"/>
    </row>
    <row r="170" spans="12:38" ht="18.75" customHeight="1">
      <c r="L170" s="16"/>
      <c r="M170" s="3" t="s">
        <v>3</v>
      </c>
      <c r="N170" s="3" t="str">
        <f>N164</f>
        <v>Michelle Shorten </v>
      </c>
      <c r="O170" s="3" t="s">
        <v>11</v>
      </c>
      <c r="P170" s="8" t="str">
        <f>P165</f>
        <v>Olwyn Ryan</v>
      </c>
      <c r="Q170" s="32">
        <v>12</v>
      </c>
      <c r="R170" s="32">
        <v>10</v>
      </c>
      <c r="S170" s="33">
        <v>6</v>
      </c>
      <c r="T170" s="33">
        <v>11</v>
      </c>
      <c r="U170" s="34">
        <v>11</v>
      </c>
      <c r="V170" s="34">
        <v>8</v>
      </c>
      <c r="W170" s="35">
        <v>8</v>
      </c>
      <c r="X170" s="35">
        <v>11</v>
      </c>
      <c r="Y170" s="36">
        <v>11</v>
      </c>
      <c r="Z170" s="36">
        <v>8</v>
      </c>
      <c r="AA170" s="3" t="str">
        <f aca="true" t="shared" si="57" ref="AA170:AA178">IF(AB170+AC170&gt;0,IF(AB170&gt;AC170,"H","A")," ")</f>
        <v>H</v>
      </c>
      <c r="AB170" s="40">
        <f aca="true" t="shared" si="58" ref="AB170:AB178">COUNTIF($AD170:$AH170,"H")</f>
        <v>3</v>
      </c>
      <c r="AC170" s="40">
        <f aca="true" t="shared" si="59" ref="AC170:AC178">COUNTIF($AD170:$AH170,"A")</f>
        <v>2</v>
      </c>
      <c r="AD170" s="41" t="str">
        <f aca="true" t="shared" si="60" ref="AD170:AD178">IF(Q170+R170&gt;0,IF(Q170&gt;R170,"H","A")," ")</f>
        <v>H</v>
      </c>
      <c r="AE170" s="41" t="str">
        <f aca="true" t="shared" si="61" ref="AE170:AE178">IF(S170+T170&gt;0,IF(S170&gt;T170,"H","A")," ")</f>
        <v>A</v>
      </c>
      <c r="AF170" s="41" t="str">
        <f aca="true" t="shared" si="62" ref="AF170:AF178">IF(U170+V170&gt;0,IF(U170&gt;V170,"H","A")," ")</f>
        <v>H</v>
      </c>
      <c r="AG170" s="41" t="str">
        <f aca="true" t="shared" si="63" ref="AG170:AG178">IF(W170+X170&gt;0,IF(W170&gt;X170,"H","A")," ")</f>
        <v>A</v>
      </c>
      <c r="AH170" s="41" t="str">
        <f aca="true" t="shared" si="64" ref="AH170:AH178">IF(Y170+Z170&gt;0,IF(Y170&gt;Z170,"H","A")," ")</f>
        <v>H</v>
      </c>
      <c r="AI170" s="41">
        <f aca="true" t="shared" si="65" ref="AI170:AI178">+Q170+S170+U170+W170+Y170</f>
        <v>48</v>
      </c>
      <c r="AJ170" s="41">
        <f aca="true" t="shared" si="66" ref="AJ170:AJ178">+R170+T170+V170+X170+Z170</f>
        <v>48</v>
      </c>
      <c r="AK170" s="42"/>
      <c r="AL170" s="42"/>
    </row>
    <row r="171" spans="12:38" ht="18.75" customHeight="1">
      <c r="L171" s="6"/>
      <c r="M171" s="3" t="s">
        <v>10</v>
      </c>
      <c r="N171" s="3" t="str">
        <f>N165</f>
        <v>Phylip Walters</v>
      </c>
      <c r="O171" s="3" t="s">
        <v>9</v>
      </c>
      <c r="P171" s="8" t="str">
        <f>P164</f>
        <v>Adam Lazaryev</v>
      </c>
      <c r="Q171" s="32">
        <v>4</v>
      </c>
      <c r="R171" s="32">
        <v>11</v>
      </c>
      <c r="S171" s="33">
        <v>9</v>
      </c>
      <c r="T171" s="33">
        <v>11</v>
      </c>
      <c r="U171" s="34">
        <v>5</v>
      </c>
      <c r="V171" s="34">
        <v>11</v>
      </c>
      <c r="W171" s="35"/>
      <c r="X171" s="35"/>
      <c r="Y171" s="36"/>
      <c r="Z171" s="36"/>
      <c r="AA171" s="3" t="str">
        <f t="shared" si="57"/>
        <v>A</v>
      </c>
      <c r="AB171" s="40">
        <f t="shared" si="58"/>
        <v>0</v>
      </c>
      <c r="AC171" s="40">
        <f t="shared" si="59"/>
        <v>3</v>
      </c>
      <c r="AD171" s="41" t="str">
        <f t="shared" si="60"/>
        <v>A</v>
      </c>
      <c r="AE171" s="41" t="str">
        <f t="shared" si="61"/>
        <v>A</v>
      </c>
      <c r="AF171" s="41" t="str">
        <f t="shared" si="62"/>
        <v>A</v>
      </c>
      <c r="AG171" s="41" t="str">
        <f t="shared" si="63"/>
        <v> </v>
      </c>
      <c r="AH171" s="41" t="str">
        <f t="shared" si="64"/>
        <v> </v>
      </c>
      <c r="AI171" s="41">
        <f t="shared" si="65"/>
        <v>18</v>
      </c>
      <c r="AJ171" s="41">
        <f t="shared" si="66"/>
        <v>33</v>
      </c>
      <c r="AK171" s="42"/>
      <c r="AL171" s="42"/>
    </row>
    <row r="172" spans="12:38" ht="18.75" customHeight="1">
      <c r="L172" s="6"/>
      <c r="M172" s="3" t="s">
        <v>12</v>
      </c>
      <c r="N172" s="3" t="str">
        <f>N166</f>
        <v>Mark Shorten</v>
      </c>
      <c r="O172" s="3" t="s">
        <v>13</v>
      </c>
      <c r="P172" s="8" t="str">
        <f>P166</f>
        <v>Adam Buckley</v>
      </c>
      <c r="Q172" s="32">
        <v>11</v>
      </c>
      <c r="R172" s="32">
        <v>9</v>
      </c>
      <c r="S172" s="33">
        <v>11</v>
      </c>
      <c r="T172" s="33">
        <v>9</v>
      </c>
      <c r="U172" s="34">
        <v>11</v>
      </c>
      <c r="V172" s="34">
        <v>2</v>
      </c>
      <c r="W172" s="35"/>
      <c r="X172" s="35"/>
      <c r="Y172" s="36"/>
      <c r="Z172" s="36"/>
      <c r="AA172" s="3" t="str">
        <f t="shared" si="57"/>
        <v>H</v>
      </c>
      <c r="AB172" s="40">
        <f t="shared" si="58"/>
        <v>3</v>
      </c>
      <c r="AC172" s="40">
        <f t="shared" si="59"/>
        <v>0</v>
      </c>
      <c r="AD172" s="41" t="str">
        <f t="shared" si="60"/>
        <v>H</v>
      </c>
      <c r="AE172" s="41" t="str">
        <f t="shared" si="61"/>
        <v>H</v>
      </c>
      <c r="AF172" s="41" t="str">
        <f t="shared" si="62"/>
        <v>H</v>
      </c>
      <c r="AG172" s="41" t="str">
        <f t="shared" si="63"/>
        <v> </v>
      </c>
      <c r="AH172" s="41" t="str">
        <f t="shared" si="64"/>
        <v> </v>
      </c>
      <c r="AI172" s="41">
        <f t="shared" si="65"/>
        <v>33</v>
      </c>
      <c r="AJ172" s="41">
        <f t="shared" si="66"/>
        <v>20</v>
      </c>
      <c r="AK172" s="42"/>
      <c r="AL172" s="41"/>
    </row>
    <row r="173" spans="12:38" ht="18.75" customHeight="1">
      <c r="L173" s="6"/>
      <c r="M173" s="3" t="s">
        <v>3</v>
      </c>
      <c r="N173" s="3" t="str">
        <f>N164</f>
        <v>Michelle Shorten </v>
      </c>
      <c r="O173" s="3" t="s">
        <v>9</v>
      </c>
      <c r="P173" s="8" t="str">
        <f>P164</f>
        <v>Adam Lazaryev</v>
      </c>
      <c r="Q173" s="32">
        <v>0</v>
      </c>
      <c r="R173" s="32">
        <v>11</v>
      </c>
      <c r="S173" s="33">
        <v>0</v>
      </c>
      <c r="T173" s="33">
        <v>11</v>
      </c>
      <c r="U173" s="34">
        <v>0</v>
      </c>
      <c r="V173" s="34">
        <v>11</v>
      </c>
      <c r="W173" s="35"/>
      <c r="X173" s="35"/>
      <c r="Y173" s="36"/>
      <c r="Z173" s="36"/>
      <c r="AA173" s="3" t="str">
        <f t="shared" si="57"/>
        <v>A</v>
      </c>
      <c r="AB173" s="40">
        <f t="shared" si="58"/>
        <v>0</v>
      </c>
      <c r="AC173" s="40">
        <f t="shared" si="59"/>
        <v>3</v>
      </c>
      <c r="AD173" s="41" t="str">
        <f t="shared" si="60"/>
        <v>A</v>
      </c>
      <c r="AE173" s="41" t="str">
        <f t="shared" si="61"/>
        <v>A</v>
      </c>
      <c r="AF173" s="41" t="str">
        <f t="shared" si="62"/>
        <v>A</v>
      </c>
      <c r="AG173" s="41" t="str">
        <f t="shared" si="63"/>
        <v> </v>
      </c>
      <c r="AH173" s="41" t="str">
        <f t="shared" si="64"/>
        <v> </v>
      </c>
      <c r="AI173" s="41">
        <f t="shared" si="65"/>
        <v>0</v>
      </c>
      <c r="AJ173" s="41">
        <f t="shared" si="66"/>
        <v>33</v>
      </c>
      <c r="AK173" s="42"/>
      <c r="AL173" s="41"/>
    </row>
    <row r="174" spans="12:38" ht="18.75" customHeight="1">
      <c r="L174" s="16"/>
      <c r="M174" s="3" t="s">
        <v>10</v>
      </c>
      <c r="N174" s="3" t="str">
        <f>N165</f>
        <v>Phylip Walters</v>
      </c>
      <c r="O174" s="3" t="s">
        <v>13</v>
      </c>
      <c r="P174" s="8" t="str">
        <f>P166</f>
        <v>Adam Buckley</v>
      </c>
      <c r="Q174" s="32">
        <v>0</v>
      </c>
      <c r="R174" s="32">
        <v>11</v>
      </c>
      <c r="S174" s="33">
        <v>0</v>
      </c>
      <c r="T174" s="33">
        <v>11</v>
      </c>
      <c r="U174" s="34">
        <v>0</v>
      </c>
      <c r="V174" s="34">
        <v>11</v>
      </c>
      <c r="W174" s="35"/>
      <c r="X174" s="35"/>
      <c r="Y174" s="36"/>
      <c r="Z174" s="36"/>
      <c r="AA174" s="3" t="str">
        <f t="shared" si="57"/>
        <v>A</v>
      </c>
      <c r="AB174" s="40">
        <f t="shared" si="58"/>
        <v>0</v>
      </c>
      <c r="AC174" s="40">
        <f t="shared" si="59"/>
        <v>3</v>
      </c>
      <c r="AD174" s="41" t="str">
        <f t="shared" si="60"/>
        <v>A</v>
      </c>
      <c r="AE174" s="41" t="str">
        <f t="shared" si="61"/>
        <v>A</v>
      </c>
      <c r="AF174" s="41" t="str">
        <f t="shared" si="62"/>
        <v>A</v>
      </c>
      <c r="AG174" s="41" t="str">
        <f t="shared" si="63"/>
        <v> </v>
      </c>
      <c r="AH174" s="41" t="str">
        <f t="shared" si="64"/>
        <v> </v>
      </c>
      <c r="AI174" s="41">
        <f t="shared" si="65"/>
        <v>0</v>
      </c>
      <c r="AJ174" s="41">
        <f t="shared" si="66"/>
        <v>33</v>
      </c>
      <c r="AK174" s="42"/>
      <c r="AL174" s="41"/>
    </row>
    <row r="175" spans="12:38" ht="18.75" customHeight="1">
      <c r="L175" s="16"/>
      <c r="M175" s="3" t="s">
        <v>12</v>
      </c>
      <c r="N175" s="3" t="str">
        <f>N166</f>
        <v>Mark Shorten</v>
      </c>
      <c r="O175" s="3" t="s">
        <v>11</v>
      </c>
      <c r="P175" s="8" t="str">
        <f>P165</f>
        <v>Olwyn Ryan</v>
      </c>
      <c r="Q175" s="32">
        <v>0</v>
      </c>
      <c r="R175" s="32">
        <v>11</v>
      </c>
      <c r="S175" s="33">
        <v>0</v>
      </c>
      <c r="T175" s="33">
        <v>11</v>
      </c>
      <c r="U175" s="34">
        <v>0</v>
      </c>
      <c r="V175" s="34">
        <v>11</v>
      </c>
      <c r="W175" s="35"/>
      <c r="X175" s="35"/>
      <c r="Y175" s="36"/>
      <c r="Z175" s="36"/>
      <c r="AA175" s="3" t="str">
        <f t="shared" si="57"/>
        <v>A</v>
      </c>
      <c r="AB175" s="40">
        <f t="shared" si="58"/>
        <v>0</v>
      </c>
      <c r="AC175" s="40">
        <f t="shared" si="59"/>
        <v>3</v>
      </c>
      <c r="AD175" s="41" t="str">
        <f t="shared" si="60"/>
        <v>A</v>
      </c>
      <c r="AE175" s="41" t="str">
        <f t="shared" si="61"/>
        <v>A</v>
      </c>
      <c r="AF175" s="41" t="str">
        <f t="shared" si="62"/>
        <v>A</v>
      </c>
      <c r="AG175" s="41" t="str">
        <f t="shared" si="63"/>
        <v> </v>
      </c>
      <c r="AH175" s="41" t="str">
        <f t="shared" si="64"/>
        <v> </v>
      </c>
      <c r="AI175" s="41">
        <f t="shared" si="65"/>
        <v>0</v>
      </c>
      <c r="AJ175" s="41">
        <f t="shared" si="66"/>
        <v>33</v>
      </c>
      <c r="AK175" s="42"/>
      <c r="AL175" s="42"/>
    </row>
    <row r="176" spans="13:38" ht="18.75" customHeight="1">
      <c r="M176" s="59" t="s">
        <v>3</v>
      </c>
      <c r="N176" s="59" t="str">
        <f>N164</f>
        <v>Michelle Shorten </v>
      </c>
      <c r="O176" s="59" t="s">
        <v>13</v>
      </c>
      <c r="P176" s="59" t="str">
        <f>P166</f>
        <v>Adam Buckley</v>
      </c>
      <c r="Q176" s="60"/>
      <c r="R176" s="60"/>
      <c r="S176" s="61"/>
      <c r="T176" s="61"/>
      <c r="U176" s="62"/>
      <c r="V176" s="62"/>
      <c r="W176" s="63"/>
      <c r="X176" s="63"/>
      <c r="Y176" s="64"/>
      <c r="Z176" s="64"/>
      <c r="AA176" s="59" t="str">
        <f t="shared" si="57"/>
        <v> </v>
      </c>
      <c r="AB176" s="40">
        <f t="shared" si="58"/>
        <v>0</v>
      </c>
      <c r="AC176" s="40">
        <f t="shared" si="59"/>
        <v>0</v>
      </c>
      <c r="AD176" s="41" t="str">
        <f t="shared" si="60"/>
        <v> </v>
      </c>
      <c r="AE176" s="41" t="str">
        <f t="shared" si="61"/>
        <v> </v>
      </c>
      <c r="AF176" s="41" t="str">
        <f t="shared" si="62"/>
        <v> </v>
      </c>
      <c r="AG176" s="41" t="str">
        <f t="shared" si="63"/>
        <v> </v>
      </c>
      <c r="AH176" s="41" t="str">
        <f t="shared" si="64"/>
        <v> </v>
      </c>
      <c r="AI176" s="41">
        <f t="shared" si="65"/>
        <v>0</v>
      </c>
      <c r="AJ176" s="41">
        <f t="shared" si="66"/>
        <v>0</v>
      </c>
      <c r="AK176" s="42"/>
      <c r="AL176" s="42"/>
    </row>
    <row r="177" spans="13:38" ht="18.75" customHeight="1">
      <c r="M177" s="59" t="s">
        <v>10</v>
      </c>
      <c r="N177" s="59" t="str">
        <f>N165</f>
        <v>Phylip Walters</v>
      </c>
      <c r="O177" s="59" t="s">
        <v>11</v>
      </c>
      <c r="P177" s="59" t="str">
        <f>P165</f>
        <v>Olwyn Ryan</v>
      </c>
      <c r="Q177" s="60"/>
      <c r="R177" s="60"/>
      <c r="S177" s="61"/>
      <c r="T177" s="61"/>
      <c r="U177" s="62"/>
      <c r="V177" s="62"/>
      <c r="W177" s="63"/>
      <c r="X177" s="63"/>
      <c r="Y177" s="64"/>
      <c r="Z177" s="64"/>
      <c r="AA177" s="59" t="str">
        <f t="shared" si="57"/>
        <v> </v>
      </c>
      <c r="AB177" s="40">
        <f t="shared" si="58"/>
        <v>0</v>
      </c>
      <c r="AC177" s="40">
        <f t="shared" si="59"/>
        <v>0</v>
      </c>
      <c r="AD177" s="41" t="str">
        <f t="shared" si="60"/>
        <v> </v>
      </c>
      <c r="AE177" s="41" t="str">
        <f t="shared" si="61"/>
        <v> </v>
      </c>
      <c r="AF177" s="41" t="str">
        <f t="shared" si="62"/>
        <v> </v>
      </c>
      <c r="AG177" s="41" t="str">
        <f t="shared" si="63"/>
        <v> </v>
      </c>
      <c r="AH177" s="41" t="str">
        <f t="shared" si="64"/>
        <v> </v>
      </c>
      <c r="AI177" s="41">
        <f t="shared" si="65"/>
        <v>0</v>
      </c>
      <c r="AJ177" s="41">
        <f t="shared" si="66"/>
        <v>0</v>
      </c>
      <c r="AK177" s="42"/>
      <c r="AL177" s="42"/>
    </row>
    <row r="178" spans="13:38" ht="18.75" customHeight="1">
      <c r="M178" s="59" t="s">
        <v>12</v>
      </c>
      <c r="N178" s="59" t="str">
        <f>N166</f>
        <v>Mark Shorten</v>
      </c>
      <c r="O178" s="59" t="s">
        <v>9</v>
      </c>
      <c r="P178" s="59" t="str">
        <f>P164</f>
        <v>Adam Lazaryev</v>
      </c>
      <c r="Q178" s="60"/>
      <c r="R178" s="60"/>
      <c r="S178" s="61"/>
      <c r="T178" s="61"/>
      <c r="U178" s="62"/>
      <c r="V178" s="62"/>
      <c r="W178" s="63"/>
      <c r="X178" s="63"/>
      <c r="Y178" s="64"/>
      <c r="Z178" s="64"/>
      <c r="AA178" s="59" t="str">
        <f t="shared" si="57"/>
        <v> </v>
      </c>
      <c r="AB178" s="40">
        <f t="shared" si="58"/>
        <v>0</v>
      </c>
      <c r="AC178" s="40">
        <f t="shared" si="59"/>
        <v>0</v>
      </c>
      <c r="AD178" s="41" t="str">
        <f t="shared" si="60"/>
        <v> </v>
      </c>
      <c r="AE178" s="41" t="str">
        <f t="shared" si="61"/>
        <v> </v>
      </c>
      <c r="AF178" s="41" t="str">
        <f t="shared" si="62"/>
        <v> </v>
      </c>
      <c r="AG178" s="41" t="str">
        <f t="shared" si="63"/>
        <v> </v>
      </c>
      <c r="AH178" s="41" t="str">
        <f t="shared" si="64"/>
        <v> </v>
      </c>
      <c r="AI178" s="41">
        <f t="shared" si="65"/>
        <v>0</v>
      </c>
      <c r="AJ178" s="41">
        <f t="shared" si="66"/>
        <v>0</v>
      </c>
      <c r="AK178" s="42"/>
      <c r="AL178" s="42"/>
    </row>
    <row r="179" spans="12:38" ht="18.75" customHeight="1">
      <c r="L179" s="16"/>
      <c r="M179" s="6"/>
      <c r="N179" s="6"/>
      <c r="O179" s="6"/>
      <c r="P179" s="6"/>
      <c r="Q179" s="17">
        <f aca="true" t="shared" si="67" ref="Q179:Z179">SUM(Q170:Q178)</f>
        <v>27</v>
      </c>
      <c r="R179" s="17">
        <f t="shared" si="67"/>
        <v>63</v>
      </c>
      <c r="S179" s="17">
        <f t="shared" si="67"/>
        <v>26</v>
      </c>
      <c r="T179" s="17">
        <f t="shared" si="67"/>
        <v>64</v>
      </c>
      <c r="U179" s="17">
        <f t="shared" si="67"/>
        <v>27</v>
      </c>
      <c r="V179" s="17">
        <f t="shared" si="67"/>
        <v>54</v>
      </c>
      <c r="W179" s="17">
        <f t="shared" si="67"/>
        <v>8</v>
      </c>
      <c r="X179" s="17">
        <f t="shared" si="67"/>
        <v>11</v>
      </c>
      <c r="Y179" s="17">
        <f t="shared" si="67"/>
        <v>11</v>
      </c>
      <c r="Z179" s="17">
        <f t="shared" si="67"/>
        <v>8</v>
      </c>
      <c r="AA179" s="6"/>
      <c r="AB179" s="43">
        <f>SUM(AB170:AB178)</f>
        <v>6</v>
      </c>
      <c r="AC179" s="43">
        <f>SUM(AC170:AC178)</f>
        <v>14</v>
      </c>
      <c r="AD179" s="41"/>
      <c r="AE179" s="41"/>
      <c r="AF179" s="41"/>
      <c r="AG179" s="41"/>
      <c r="AH179" s="41"/>
      <c r="AI179" s="43">
        <f>SUM(AI170:AI178)</f>
        <v>99</v>
      </c>
      <c r="AJ179" s="43">
        <f>SUM(AJ170:AJ178)</f>
        <v>200</v>
      </c>
      <c r="AK179" s="42"/>
      <c r="AL179" s="42"/>
    </row>
    <row r="180" spans="12:40" ht="18.75" customHeight="1">
      <c r="L180" s="6"/>
      <c r="M180" s="6"/>
      <c r="N180" s="5" t="s">
        <v>16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1"/>
      <c r="AC180" s="41"/>
      <c r="AD180" s="41"/>
      <c r="AE180" s="41"/>
      <c r="AF180" s="41"/>
      <c r="AG180" s="41"/>
      <c r="AH180" s="41"/>
      <c r="AI180" s="41"/>
      <c r="AJ180" s="41"/>
      <c r="AK180" s="42"/>
      <c r="AL180" s="42"/>
      <c r="AM180" s="38"/>
      <c r="AN180" s="38"/>
    </row>
    <row r="181" spans="12:40" ht="18.75" customHeight="1">
      <c r="L181" s="6"/>
      <c r="M181" s="6"/>
      <c r="N181" s="6"/>
      <c r="O181" s="14" t="s">
        <v>17</v>
      </c>
      <c r="P181" s="19">
        <f>COUNTIF(AA170:AA178,"h")</f>
        <v>2</v>
      </c>
      <c r="Q181" s="6"/>
      <c r="R181" s="18" t="s">
        <v>18</v>
      </c>
      <c r="S181" s="6"/>
      <c r="T181" s="11">
        <f>COUNTIF(AA170:AA178,"A")</f>
        <v>4</v>
      </c>
      <c r="U181" s="6"/>
      <c r="V181" s="6"/>
      <c r="W181" s="12"/>
      <c r="X181" s="6"/>
      <c r="Y181" s="6"/>
      <c r="Z181" s="6"/>
      <c r="AA181" s="6"/>
      <c r="AB181" s="41"/>
      <c r="AC181" s="41"/>
      <c r="AD181" s="41"/>
      <c r="AE181" s="41"/>
      <c r="AF181" s="41"/>
      <c r="AG181" s="41"/>
      <c r="AH181" s="41"/>
      <c r="AI181" s="41"/>
      <c r="AJ181" s="41"/>
      <c r="AK181" s="42"/>
      <c r="AL181" s="42"/>
      <c r="AM181" s="38"/>
      <c r="AN181" s="38"/>
    </row>
    <row r="182" spans="12:40" ht="18.75" customHeight="1">
      <c r="L182" s="6"/>
      <c r="M182" s="6"/>
      <c r="W182" s="6"/>
      <c r="X182" s="6"/>
      <c r="Y182" s="6"/>
      <c r="Z182" s="6"/>
      <c r="AA182" s="6"/>
      <c r="AB182" s="41"/>
      <c r="AC182" s="41"/>
      <c r="AD182" s="41"/>
      <c r="AE182" s="41"/>
      <c r="AF182" s="41"/>
      <c r="AG182" s="41"/>
      <c r="AH182" s="41"/>
      <c r="AI182" s="41"/>
      <c r="AJ182" s="41"/>
      <c r="AK182" s="42"/>
      <c r="AL182" s="42"/>
      <c r="AM182" s="38"/>
      <c r="AN182" s="38"/>
    </row>
    <row r="183" spans="12:38" ht="18.75" customHeight="1">
      <c r="L183" s="6"/>
      <c r="M183" s="6"/>
      <c r="N183" s="12" t="s">
        <v>19</v>
      </c>
      <c r="O183" s="6"/>
      <c r="P183" s="6"/>
      <c r="Q183" s="15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1"/>
      <c r="AC183" s="41"/>
      <c r="AD183" s="41"/>
      <c r="AE183" s="41"/>
      <c r="AF183" s="41"/>
      <c r="AG183" s="41"/>
      <c r="AH183" s="41"/>
      <c r="AI183" s="41"/>
      <c r="AJ183" s="41"/>
      <c r="AK183" s="42"/>
      <c r="AL183" s="42"/>
    </row>
    <row r="184" spans="12:38" ht="12.7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1"/>
      <c r="AC184" s="41"/>
      <c r="AD184" s="41"/>
      <c r="AE184" s="41"/>
      <c r="AF184" s="41"/>
      <c r="AG184" s="41"/>
      <c r="AH184" s="41"/>
      <c r="AI184" s="41"/>
      <c r="AJ184" s="41"/>
      <c r="AK184" s="42"/>
      <c r="AL184" s="42"/>
    </row>
    <row r="185" spans="12:38" ht="12.75">
      <c r="L185" s="6"/>
      <c r="M185" s="6"/>
      <c r="N185" s="12" t="s">
        <v>20</v>
      </c>
      <c r="O185" s="6"/>
      <c r="P185" s="6"/>
      <c r="Q185" s="6"/>
      <c r="R185" s="12" t="s">
        <v>21</v>
      </c>
      <c r="S185" s="12"/>
      <c r="T185" s="12"/>
      <c r="U185" s="12"/>
      <c r="V185" s="12"/>
      <c r="W185" s="12"/>
      <c r="X185" s="6"/>
      <c r="Y185" s="6"/>
      <c r="Z185" s="6"/>
      <c r="AA185" s="6"/>
      <c r="AB185" s="41"/>
      <c r="AC185" s="41"/>
      <c r="AD185" s="41"/>
      <c r="AE185" s="41"/>
      <c r="AF185" s="41"/>
      <c r="AG185" s="41"/>
      <c r="AH185" s="41"/>
      <c r="AI185" s="41"/>
      <c r="AJ185" s="41"/>
      <c r="AK185" s="42"/>
      <c r="AL185" s="42"/>
    </row>
    <row r="186" spans="12:38" ht="12.75">
      <c r="L186" s="6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ht="12.75">
      <c r="L187" s="6"/>
    </row>
    <row r="188" ht="12.75">
      <c r="L188" s="6"/>
    </row>
    <row r="189" ht="12.75">
      <c r="L189" s="6"/>
    </row>
    <row r="190" ht="12.75">
      <c r="L190" s="6"/>
    </row>
    <row r="191" ht="12.75">
      <c r="L191" s="6"/>
    </row>
    <row r="192" ht="12.75">
      <c r="L192" s="6"/>
    </row>
    <row r="193" ht="12.75">
      <c r="L193" s="6"/>
    </row>
    <row r="194" ht="12.75">
      <c r="L194" s="6"/>
    </row>
    <row r="195" ht="12.75">
      <c r="L195" s="6"/>
    </row>
    <row r="196" ht="12.75">
      <c r="L196" s="6"/>
    </row>
    <row r="197" ht="12.75">
      <c r="L197" s="6"/>
    </row>
    <row r="198" ht="12.75">
      <c r="L198" s="6"/>
    </row>
    <row r="199" ht="12.75">
      <c r="L199" s="6"/>
    </row>
    <row r="200" ht="12.75">
      <c r="L200" s="6"/>
    </row>
    <row r="201" ht="12.75">
      <c r="L201" s="6"/>
    </row>
    <row r="202" ht="12.75">
      <c r="L202" s="6"/>
    </row>
    <row r="205" spans="28:38" ht="12.75"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8:38" ht="12.75"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8:38" ht="12.75"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8:38" ht="12.75"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8:38" ht="12.75"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8:38" ht="12.75"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8:38" ht="12.75"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8:38" ht="12.75"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8:38" ht="12.75"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8:38" ht="12.75"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8:38" ht="12.75"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8:38" ht="12.75"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8:38" ht="12.75"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8:38" ht="12.75"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8:38" ht="12.75"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8:38" ht="12.75"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8:38" ht="12.75"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8:38" ht="12.75"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8:38" ht="12.75"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8:38" ht="12.75"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8:38" ht="12.75"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8:38" ht="12.75"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8:38" ht="12.75"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8:38" ht="12.75"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8:38" ht="12.75"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8:38" ht="12.75"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8:38" ht="12.75"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8:38" ht="12.75"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8:38" ht="12.75"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8:38" ht="12.75"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8:38" ht="12.75"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8:38" ht="12.75"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8:38" ht="12.75"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8:38" ht="12.75"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8:38" ht="12.75"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8:38" ht="12.75"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8:38" ht="12.75"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8:38" ht="12.75"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8:38" ht="12.75"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8:38" ht="12.75"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8:38" ht="12.75"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8:38" ht="12.75"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8:38" ht="12.75"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8:38" ht="12.75"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8:38" ht="12.75"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8:38" ht="12.75"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8:38" ht="12.75"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8:38" ht="12.75"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</sheetData>
  <sheetProtection formatCells="0" formatColumns="0"/>
  <mergeCells count="7">
    <mergeCell ref="B1:C1"/>
    <mergeCell ref="N1:R1"/>
    <mergeCell ref="A3:B3"/>
    <mergeCell ref="I3:J3"/>
    <mergeCell ref="E9:F9"/>
    <mergeCell ref="G9:H9"/>
    <mergeCell ref="C3:H3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Rory</cp:lastModifiedBy>
  <cp:lastPrinted>2012-11-14T10:47:02Z</cp:lastPrinted>
  <dcterms:created xsi:type="dcterms:W3CDTF">2006-12-11T14:45:02Z</dcterms:created>
  <dcterms:modified xsi:type="dcterms:W3CDTF">2012-11-19T22:36:28Z</dcterms:modified>
  <cp:category/>
  <cp:version/>
  <cp:contentType/>
  <cp:contentStatus/>
</cp:coreProperties>
</file>